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List1" sheetId="1" r:id="rId1"/>
  </sheets>
  <definedNames>
    <definedName name="_xlnm.Print_Area" localSheetId="0">'List1'!$B$1:$H$252</definedName>
  </definedNames>
  <calcPr fullCalcOnLoad="1"/>
</workbook>
</file>

<file path=xl/sharedStrings.xml><?xml version="1.0" encoding="utf-8"?>
<sst xmlns="http://schemas.openxmlformats.org/spreadsheetml/2006/main" count="426" uniqueCount="348">
  <si>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</si>
  <si>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</si>
  <si>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</si>
  <si>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</si>
  <si>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</si>
  <si>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</si>
  <si>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</si>
  <si>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</si>
  <si>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</si>
  <si>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</si>
  <si>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</si>
  <si>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</si>
  <si>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</si>
  <si>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</si>
  <si>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</si>
  <si>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</si>
  <si>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</si>
  <si>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</si>
  <si>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</si>
  <si>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</si>
  <si>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Nakn.za smrt. sluč.,bol.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</si>
  <si>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</si>
  <si>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</si>
  <si>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</si>
  <si>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</si>
  <si>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</si>
  <si>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</si>
  <si>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</si>
  <si>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</si>
  <si>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</si>
  <si>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</si>
  <si>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</si>
  <si>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</si>
  <si>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</si>
  <si>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</si>
  <si>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</si>
  <si>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</si>
  <si>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</si>
  <si>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</si>
  <si>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</si>
  <si>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</si>
  <si>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</si>
  <si>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</si>
  <si>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</si>
  <si>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</si>
  <si>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</si>
  <si>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</si>
  <si>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</si>
  <si>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</si>
  <si>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</si>
  <si>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</si>
  <si>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</si>
  <si>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</si>
  <si>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</si>
  <si>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</si>
  <si>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</si>
  <si>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</si>
  <si>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</si>
  <si>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</si>
  <si>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</si>
  <si>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</si>
  <si>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</si>
  <si>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</si>
  <si>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</si>
  <si>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</si>
  <si>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</si>
  <si>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</si>
  <si>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</si>
  <si>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</si>
  <si>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</si>
  <si>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</si>
  <si>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</si>
  <si>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</si>
  <si>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</si>
  <si>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</si>
  <si>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</si>
  <si>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</si>
  <si>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</si>
  <si>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</si>
  <si>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</si>
  <si>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</si>
  <si>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</si>
  <si>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</si>
  <si>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</si>
  <si>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</si>
  <si>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</si>
  <si>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</si>
  <si>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</si>
  <si>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</si>
  <si>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</si>
  <si>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</si>
  <si>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</si>
  <si>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</si>
  <si>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</si>
  <si>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</si>
  <si>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</si>
  <si>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</si>
  <si>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</si>
  <si>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</si>
  <si>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</si>
  <si>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</si>
  <si>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</si>
  <si>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</si>
  <si>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</si>
  <si>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</si>
  <si>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</si>
  <si>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</si>
  <si>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</si>
  <si>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</si>
  <si>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</si>
  <si>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</si>
  <si>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</si>
  <si>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</si>
  <si>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</si>
  <si>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</si>
  <si>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</si>
  <si>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</si>
  <si>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</si>
  <si>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</si>
  <si>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</si>
  <si>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</si>
  <si>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</si>
  <si>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</si>
  <si>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</si>
  <si>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</si>
  <si>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</si>
  <si>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</si>
  <si>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</si>
  <si>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</si>
  <si>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</si>
  <si>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</si>
  <si>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</si>
  <si>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</si>
  <si>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</si>
  <si>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</si>
  <si>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</si>
  <si>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</si>
  <si>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</si>
  <si>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</si>
  <si>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</si>
  <si>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</si>
  <si>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</si>
  <si>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</si>
  <si>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</si>
  <si>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</si>
  <si>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</si>
  <si>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</si>
  <si>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</si>
  <si>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</si>
  <si>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</si>
  <si>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</si>
  <si>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</si>
  <si>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</si>
  <si>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</si>
  <si>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</si>
  <si>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</si>
  <si>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</si>
  <si>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</si>
  <si>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</si>
  <si>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</si>
  <si>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</si>
  <si>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</si>
  <si>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</si>
  <si>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</si>
  <si>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</si>
  <si>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</si>
  <si>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</si>
  <si>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UKUPNO</t>
  </si>
  <si>
    <t>UKUPNO III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</si>
  <si>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</si>
  <si>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</si>
  <si>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</si>
  <si>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</si>
  <si>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</si>
  <si>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</si>
  <si>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</si>
  <si>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</si>
  <si>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</si>
  <si>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</si>
  <si>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</si>
  <si>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</si>
  <si>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</si>
  <si>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</si>
  <si>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</si>
  <si>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</si>
  <si>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</si>
  <si>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</si>
  <si>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</si>
  <si>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</si>
  <si>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</si>
  <si>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</si>
  <si>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</si>
  <si>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</si>
  <si>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</si>
  <si>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</si>
  <si>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</si>
  <si>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</si>
  <si>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</si>
  <si>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</si>
  <si>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</si>
  <si>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</si>
  <si>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</si>
  <si>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</si>
  <si>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</si>
  <si>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</si>
  <si>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</si>
  <si>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</si>
  <si>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</si>
  <si>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</si>
  <si>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</si>
  <si>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</si>
  <si>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</si>
  <si>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</si>
  <si>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</si>
  <si>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</si>
  <si>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</si>
  <si>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</si>
  <si>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</si>
  <si>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</si>
  <si>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</si>
  <si>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</si>
  <si>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</si>
  <si>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</si>
  <si>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</si>
  <si>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</si>
  <si>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</si>
  <si>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</si>
  <si>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</si>
  <si>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</si>
  <si>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</si>
  <si>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</si>
  <si>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</si>
  <si>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</si>
  <si>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</si>
  <si>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</si>
  <si>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</si>
  <si>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</si>
  <si>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</si>
  <si>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</si>
  <si>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</si>
  <si>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</si>
  <si>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</si>
  <si>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</si>
  <si>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Tekuće pom. od izvanpr. korisnika</t>
  </si>
  <si>
    <t>Tek.pomoći od izvanpr. Korisnika</t>
  </si>
  <si>
    <t>Kamate na sred.po viđenju</t>
  </si>
  <si>
    <t>Sufinanciranje cijene usluge</t>
  </si>
  <si>
    <t>Ostali nespom.prihodi</t>
  </si>
  <si>
    <t>Prih. od iznajm. prostora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</si>
  <si>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</si>
  <si>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</si>
  <si>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</si>
  <si>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</si>
  <si>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</si>
  <si>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</si>
  <si>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</si>
  <si>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Tekuće pomoći od HZZ-a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</si>
  <si>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</si>
  <si>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</si>
  <si>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</si>
  <si>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</si>
  <si>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</si>
  <si>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</si>
  <si>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</si>
  <si>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</si>
  <si>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</si>
  <si>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</si>
  <si>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</si>
  <si>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</si>
  <si>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</si>
  <si>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</si>
  <si>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</si>
  <si>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</si>
  <si>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</si>
  <si>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</si>
  <si>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</si>
  <si>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</si>
  <si>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</si>
  <si>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</si>
  <si>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</si>
  <si>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</si>
  <si>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</si>
  <si>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</si>
  <si>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</si>
  <si>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</si>
  <si>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</si>
  <si>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</si>
  <si>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</si>
  <si>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</si>
  <si>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</si>
  <si>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UKUPNO II (32+34+37)</t>
  </si>
  <si>
    <t>Višak prihoda</t>
  </si>
  <si>
    <t>Višak iz prethodne godine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</si>
  <si>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</si>
  <si>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</si>
  <si>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</si>
  <si>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</si>
  <si>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</si>
  <si>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</si>
  <si>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</si>
  <si>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Višak prihoda od nef. Imov.</t>
  </si>
  <si>
    <t>Prihod od prod. Neproizv dug imovine</t>
  </si>
  <si>
    <t>Prihod od prodaje mat imov.</t>
  </si>
  <si>
    <t>Zemljište</t>
  </si>
  <si>
    <t>Građevinsko zemljište</t>
  </si>
  <si>
    <t>Prih od prod. Proizv. Mat. Imovine</t>
  </si>
  <si>
    <t>Prihod od prod. Postrojenja i opr.</t>
  </si>
  <si>
    <t>Uređaji, strojevi i oprema za ost. Namjene.</t>
  </si>
  <si>
    <t>Prihod od prodaje opreme</t>
  </si>
  <si>
    <t>Doprinosi za MIO</t>
  </si>
  <si>
    <t>Doprinos MIO na plaću</t>
  </si>
  <si>
    <t>Zakupnine i najamnine</t>
  </si>
  <si>
    <t>Zat kamate na doprinose</t>
  </si>
  <si>
    <t>Nematerijalna proizv imov.</t>
  </si>
  <si>
    <t>Ostala nemat. Imovina</t>
  </si>
  <si>
    <t>Ostala nemat. imovina</t>
  </si>
  <si>
    <t>Poslovni objekti</t>
  </si>
  <si>
    <t>Ostali poslov.građ.objekti</t>
  </si>
  <si>
    <t>93.a</t>
  </si>
  <si>
    <t>Usl.čuvanja imov.i osoba</t>
  </si>
  <si>
    <t>Prih.od refundacije štete</t>
  </si>
  <si>
    <t>Ostale zak. i najamnine</t>
  </si>
  <si>
    <t xml:space="preserve">       DOM ZA STARIJE I NEMOĆNE OSOBE OSIJEK</t>
  </si>
  <si>
    <t>Tekuće donac.od neprof.org.</t>
  </si>
  <si>
    <t>Tek.donacije od ost.subjek.</t>
  </si>
  <si>
    <t>Novč.nakn.za nezapoš.inv.</t>
  </si>
  <si>
    <t>Usl.odvjet.i prav.savjetn.</t>
  </si>
  <si>
    <t>Ostali prihodi</t>
  </si>
  <si>
    <t>Usluge agencija,stud.serv.</t>
  </si>
  <si>
    <t>Mat.za.zdr.zaš.i okup.(sa don)</t>
  </si>
  <si>
    <t>Laboratorijske usluge</t>
  </si>
  <si>
    <t>Ostale nakn.troš.zaposlen.</t>
  </si>
  <si>
    <t>Upotreba priv.aut.u služb.s.</t>
  </si>
  <si>
    <t>Prih. od pr. prijev. Sred.</t>
  </si>
  <si>
    <t>Prijev. Sredstva</t>
  </si>
  <si>
    <t>Osobni automobili</t>
  </si>
  <si>
    <t>Voditelj računovodstva</t>
  </si>
  <si>
    <t>Anđela Androš,oec.</t>
  </si>
  <si>
    <t>86.a</t>
  </si>
  <si>
    <t>Ugovori o djelu</t>
  </si>
  <si>
    <t>Kapitalne don.od neprof.organ.</t>
  </si>
  <si>
    <t xml:space="preserve">UKUPNO RASHODI              I  +   II   +   III </t>
  </si>
  <si>
    <t>PRIHODI POSLOVANJA</t>
  </si>
  <si>
    <r>
      <t>III</t>
    </r>
    <r>
      <rPr>
        <b/>
        <sz val="12"/>
        <color indexed="8"/>
        <rFont val="Calibri"/>
        <family val="1"/>
      </rPr>
      <t xml:space="preserve"> </t>
    </r>
    <r>
      <rPr>
        <b/>
        <sz val="11"/>
        <color indexed="8"/>
        <rFont val="Calibri"/>
        <family val="1"/>
      </rPr>
      <t>NEFINANCIJSKA IMOVINA</t>
    </r>
  </si>
  <si>
    <t>PRIHODI OD PRODAJE            NEFINANCIJSKE IMOVINE</t>
  </si>
  <si>
    <t xml:space="preserve">Osijek, </t>
  </si>
  <si>
    <t>PREGLED TREĆIH  IZMJENA FINANCIJSKOG PLANA  ZA 2022. GODINU</t>
  </si>
  <si>
    <t>07.listopada 2022.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</si>
</sst>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1"/>
    </font>
    <font>
      <b/>
      <sz val="11"/>
      <color indexed="8"/>
      <name val="Calibri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sz val="9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indexed="8"/>
      <name val="Franklin Gothic Medium"/>
      <family val="2"/>
    </font>
    <font>
      <b/>
      <sz val="9"/>
      <color indexed="8"/>
      <name val="Times New Roman"/>
      <family val="1"/>
    </font>
    <font>
      <b/>
      <sz val="12"/>
      <color indexed="8"/>
      <name val="Georgia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sz val="9"/>
      <color theme="1"/>
      <name val="Times New Roman"/>
      <family val="1"/>
    </font>
    <font>
      <i/>
      <sz val="10"/>
      <color theme="1"/>
      <name val="Calibri"/>
      <family val="2"/>
    </font>
    <font>
      <sz val="11"/>
      <color theme="1"/>
      <name val="Franklin Gothic Medium"/>
      <family val="2"/>
    </font>
    <font>
      <b/>
      <sz val="9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3" fontId="58" fillId="0" borderId="11" xfId="0" applyNumberFormat="1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3" fontId="52" fillId="0" borderId="12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8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2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52" fillId="33" borderId="11" xfId="0" applyNumberFormat="1" applyFont="1" applyFill="1" applyBorder="1" applyAlignment="1">
      <alignment/>
    </xf>
    <xf numFmtId="3" fontId="52" fillId="33" borderId="12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4" fontId="52" fillId="33" borderId="17" xfId="0" applyNumberFormat="1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/>
    </xf>
    <xf numFmtId="3" fontId="58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52" fillId="0" borderId="11" xfId="0" applyNumberFormat="1" applyFont="1" applyFill="1" applyBorder="1" applyAlignment="1">
      <alignment/>
    </xf>
    <xf numFmtId="3" fontId="60" fillId="0" borderId="19" xfId="0" applyNumberFormat="1" applyFont="1" applyBorder="1" applyAlignment="1">
      <alignment vertical="center" wrapText="1"/>
    </xf>
    <xf numFmtId="3" fontId="58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8" fillId="0" borderId="19" xfId="0" applyFont="1" applyFill="1" applyBorder="1" applyAlignment="1">
      <alignment horizontal="left" vertical="center" wrapText="1"/>
    </xf>
    <xf numFmtId="3" fontId="52" fillId="33" borderId="21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65" fillId="0" borderId="21" xfId="0" applyFont="1" applyBorder="1" applyAlignment="1">
      <alignment/>
    </xf>
    <xf numFmtId="0" fontId="66" fillId="0" borderId="21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5" fillId="0" borderId="22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58" fillId="0" borderId="24" xfId="0" applyFont="1" applyBorder="1" applyAlignment="1">
      <alignment horizontal="left" vertical="center"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2" fillId="33" borderId="24" xfId="0" applyNumberFormat="1" applyFont="1" applyFill="1" applyBorder="1" applyAlignment="1">
      <alignment/>
    </xf>
    <xf numFmtId="0" fontId="65" fillId="0" borderId="24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1" fillId="34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60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65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3" fontId="64" fillId="33" borderId="10" xfId="0" applyNumberFormat="1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3" fontId="60" fillId="13" borderId="12" xfId="0" applyNumberFormat="1" applyFont="1" applyFill="1" applyBorder="1" applyAlignment="1">
      <alignment horizontal="right" vertical="center" wrapText="1"/>
    </xf>
    <xf numFmtId="0" fontId="67" fillId="9" borderId="12" xfId="0" applyFont="1" applyFill="1" applyBorder="1" applyAlignment="1">
      <alignment horizontal="center" vertical="center"/>
    </xf>
    <xf numFmtId="3" fontId="60" fillId="9" borderId="12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3" fontId="66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58" fillId="0" borderId="25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left" vertical="center" wrapText="1"/>
    </xf>
    <xf numFmtId="3" fontId="52" fillId="33" borderId="19" xfId="0" applyNumberFormat="1" applyFont="1" applyFill="1" applyBorder="1" applyAlignment="1">
      <alignment/>
    </xf>
    <xf numFmtId="0" fontId="58" fillId="0" borderId="20" xfId="0" applyFont="1" applyBorder="1" applyAlignment="1">
      <alignment horizontal="left" vertical="center" wrapText="1"/>
    </xf>
    <xf numFmtId="0" fontId="66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/>
    </xf>
    <xf numFmtId="3" fontId="52" fillId="0" borderId="16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33" borderId="14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52" fillId="11" borderId="11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0" fillId="6" borderId="14" xfId="0" applyFont="1" applyFill="1" applyBorder="1" applyAlignment="1">
      <alignment vertical="center"/>
    </xf>
    <xf numFmtId="0" fontId="52" fillId="6" borderId="20" xfId="0" applyFont="1" applyFill="1" applyBorder="1" applyAlignment="1">
      <alignment/>
    </xf>
    <xf numFmtId="0" fontId="52" fillId="6" borderId="12" xfId="0" applyFont="1" applyFill="1" applyBorder="1" applyAlignment="1">
      <alignment/>
    </xf>
    <xf numFmtId="0" fontId="58" fillId="3" borderId="13" xfId="0" applyFont="1" applyFill="1" applyBorder="1" applyAlignment="1">
      <alignment vertical="center" wrapText="1"/>
    </xf>
    <xf numFmtId="0" fontId="60" fillId="3" borderId="10" xfId="0" applyFont="1" applyFill="1" applyBorder="1" applyAlignment="1">
      <alignment vertical="center" wrapText="1"/>
    </xf>
    <xf numFmtId="0" fontId="56" fillId="7" borderId="11" xfId="0" applyFont="1" applyFill="1" applyBorder="1" applyAlignment="1">
      <alignment horizontal="right" vertical="center"/>
    </xf>
    <xf numFmtId="0" fontId="60" fillId="7" borderId="12" xfId="0" applyFont="1" applyFill="1" applyBorder="1" applyAlignment="1">
      <alignment horizontal="center" vertical="center"/>
    </xf>
    <xf numFmtId="0" fontId="65" fillId="7" borderId="11" xfId="0" applyFont="1" applyFill="1" applyBorder="1" applyAlignment="1">
      <alignment/>
    </xf>
    <xf numFmtId="0" fontId="65" fillId="7" borderId="21" xfId="0" applyFont="1" applyFill="1" applyBorder="1" applyAlignment="1">
      <alignment/>
    </xf>
    <xf numFmtId="0" fontId="60" fillId="7" borderId="25" xfId="0" applyFont="1" applyFill="1" applyBorder="1" applyAlignment="1">
      <alignment horizontal="left" vertical="center" wrapText="1"/>
    </xf>
    <xf numFmtId="0" fontId="71" fillId="7" borderId="11" xfId="0" applyFont="1" applyFill="1" applyBorder="1" applyAlignment="1">
      <alignment horizontal="left" vertical="center" wrapText="1"/>
    </xf>
    <xf numFmtId="172" fontId="52" fillId="0" borderId="0" xfId="0" applyNumberFormat="1" applyFont="1" applyBorder="1" applyAlignment="1">
      <alignment horizontal="center"/>
    </xf>
    <xf numFmtId="172" fontId="52" fillId="0" borderId="26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60" fillId="6" borderId="14" xfId="0" applyFont="1" applyFill="1" applyBorder="1" applyAlignment="1">
      <alignment vertical="center" wrapText="1"/>
    </xf>
    <xf numFmtId="0" fontId="60" fillId="6" borderId="20" xfId="0" applyFont="1" applyFill="1" applyBorder="1" applyAlignment="1">
      <alignment vertical="center" wrapText="1"/>
    </xf>
    <xf numFmtId="0" fontId="60" fillId="6" borderId="12" xfId="0" applyFont="1" applyFill="1" applyBorder="1" applyAlignment="1">
      <alignment vertical="center" wrapText="1"/>
    </xf>
    <xf numFmtId="0" fontId="60" fillId="3" borderId="14" xfId="0" applyFont="1" applyFill="1" applyBorder="1" applyAlignment="1">
      <alignment vertical="center" wrapText="1"/>
    </xf>
    <xf numFmtId="0" fontId="60" fillId="3" borderId="20" xfId="0" applyFont="1" applyFill="1" applyBorder="1" applyAlignment="1">
      <alignment vertical="center" wrapText="1"/>
    </xf>
    <xf numFmtId="0" fontId="60" fillId="3" borderId="12" xfId="0" applyFont="1" applyFill="1" applyBorder="1" applyAlignment="1">
      <alignment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3" fontId="60" fillId="11" borderId="14" xfId="0" applyNumberFormat="1" applyFont="1" applyFill="1" applyBorder="1" applyAlignment="1">
      <alignment horizontal="center"/>
    </xf>
    <xf numFmtId="0" fontId="60" fillId="11" borderId="12" xfId="0" applyFont="1" applyFill="1" applyBorder="1" applyAlignment="1">
      <alignment horizontal="center"/>
    </xf>
    <xf numFmtId="0" fontId="60" fillId="3" borderId="13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0"/>
  <sheetViews>
    <sheetView tabSelected="1" zoomScalePageLayoutView="0" workbookViewId="0" topLeftCell="A211">
      <selection activeCell="C220" sqref="C220"/>
    </sheetView>
  </sheetViews>
  <sheetFormatPr defaultColWidth="9.140625" defaultRowHeight="15"/>
  <cols>
    <col min="1" max="1" width="8.8515625" style="2" customWidth="1"/>
    <col min="2" max="2" width="4.28125" style="2" customWidth="1"/>
    <col min="3" max="3" width="6.421875" style="2" customWidth="1"/>
    <col min="4" max="4" width="26.140625" style="2" customWidth="1"/>
    <col min="5" max="5" width="15.00390625" style="2" customWidth="1"/>
    <col min="6" max="6" width="12.140625" style="2" customWidth="1"/>
    <col min="7" max="7" width="12.00390625" style="2" customWidth="1"/>
    <col min="8" max="8" width="15.28125" style="2" customWidth="1"/>
    <col min="9" max="9" width="15.57421875" style="137" customWidth="1"/>
    <col min="10" max="16384" width="8.8515625" style="2" customWidth="1"/>
  </cols>
  <sheetData>
    <row r="1" spans="3:7" ht="14.25" customHeight="1">
      <c r="C1" s="183"/>
      <c r="D1" s="183"/>
      <c r="E1" s="183"/>
      <c r="F1" s="183"/>
      <c r="G1" s="183"/>
    </row>
    <row r="2" spans="2:8" ht="15" customHeight="1">
      <c r="B2" s="184" t="s">
        <v>322</v>
      </c>
      <c r="C2" s="184"/>
      <c r="D2" s="184"/>
      <c r="E2" s="184"/>
      <c r="F2" s="184"/>
      <c r="G2" s="184"/>
      <c r="H2" s="184"/>
    </row>
    <row r="3" ht="15">
      <c r="B3" s="3"/>
    </row>
    <row r="4" spans="3:5" ht="15">
      <c r="C4" s="4" t="s">
        <v>345</v>
      </c>
      <c r="D4" s="180" t="s">
        <v>347</v>
      </c>
      <c r="E4" s="5"/>
    </row>
    <row r="5" spans="3:5" ht="15">
      <c r="C5" s="4"/>
      <c r="D5" s="179"/>
      <c r="E5" s="5"/>
    </row>
    <row r="6" ht="15">
      <c r="B6" s="3"/>
    </row>
    <row r="7" spans="2:9" ht="14.25" customHeight="1">
      <c r="B7" s="193" t="s">
        <v>346</v>
      </c>
      <c r="C7" s="193"/>
      <c r="D7" s="193"/>
      <c r="E7" s="193"/>
      <c r="F7" s="193"/>
      <c r="G7" s="193"/>
      <c r="H7" s="193"/>
      <c r="I7" s="157"/>
    </row>
    <row r="8" spans="4:7" ht="15.75" thickBot="1">
      <c r="D8" s="6"/>
      <c r="F8" s="69"/>
      <c r="G8" s="69"/>
    </row>
    <row r="9" spans="2:9" ht="27.75" thickBot="1">
      <c r="B9" s="8" t="s">
        <v>0</v>
      </c>
      <c r="C9" s="9" t="s">
        <v>1</v>
      </c>
      <c r="D9" s="9" t="s">
        <v>166</v>
      </c>
      <c r="E9" s="9" t="s">
        <v>2</v>
      </c>
      <c r="F9" s="100" t="s">
        <v>3</v>
      </c>
      <c r="G9" s="101" t="s">
        <v>4</v>
      </c>
      <c r="H9" s="8" t="s">
        <v>5</v>
      </c>
      <c r="I9" s="138"/>
    </row>
    <row r="10" spans="2:9" ht="15.75" thickBot="1">
      <c r="B10" s="43"/>
      <c r="C10" s="191" t="s">
        <v>255</v>
      </c>
      <c r="D10" s="192"/>
      <c r="E10" s="60">
        <f>SUM(E41,E35,E32,E27,E22,E18,E13,E63,E50,E46)</f>
        <v>18961591</v>
      </c>
      <c r="F10" s="166">
        <f>SUM(F41,F35,F32,F27,F22,F18,F13,F63,F50,F46)</f>
        <v>151805</v>
      </c>
      <c r="G10" s="60">
        <f>SUM(G41,G35,G32,G27,G22,G18,G13,G63,G50,G46)</f>
        <v>151805</v>
      </c>
      <c r="H10" s="60">
        <f>SUM(H41,H35,H32,H27,H22,H18,H13,H63,H50,H46)</f>
        <v>18961591</v>
      </c>
      <c r="I10" s="139"/>
    </row>
    <row r="11" spans="2:14" ht="15.75" thickBot="1">
      <c r="B11" s="43"/>
      <c r="C11" s="56"/>
      <c r="D11" s="57"/>
      <c r="E11" s="42"/>
      <c r="F11" s="70"/>
      <c r="G11" s="70"/>
      <c r="H11" s="67"/>
      <c r="I11" s="139"/>
      <c r="N11" s="156"/>
    </row>
    <row r="12" spans="2:14" ht="15.75" thickBot="1">
      <c r="B12" s="43"/>
      <c r="C12" s="173">
        <v>6</v>
      </c>
      <c r="D12" s="174" t="s">
        <v>342</v>
      </c>
      <c r="E12" s="61">
        <f>E13+E18+E22+E27+E32+E35+E41+E46</f>
        <v>18668844</v>
      </c>
      <c r="F12" s="61">
        <f>IF(E12-H12&lt;0,-(E12-H12),"")</f>
      </c>
      <c r="G12" s="61">
        <f>IF(E12-H12&gt;0,(E12-H12),"")</f>
      </c>
      <c r="H12" s="61">
        <f>H13+H18+H22+H27+H32+H35+H41+H46</f>
        <v>18668844</v>
      </c>
      <c r="I12" s="139"/>
      <c r="N12" s="156"/>
    </row>
    <row r="13" spans="2:9" ht="15" thickBot="1">
      <c r="B13" s="92" t="s">
        <v>7</v>
      </c>
      <c r="C13" s="86">
        <v>632</v>
      </c>
      <c r="D13" s="44" t="s">
        <v>167</v>
      </c>
      <c r="E13" s="61">
        <f>SUM(E14+E16)</f>
        <v>0</v>
      </c>
      <c r="F13" s="61">
        <f>SUM(F14+F16)</f>
        <v>0</v>
      </c>
      <c r="G13" s="61">
        <f>SUM(G14+G16)</f>
        <v>0</v>
      </c>
      <c r="H13" s="61">
        <f>SUM(H14+H16)</f>
        <v>0</v>
      </c>
      <c r="I13" s="139"/>
    </row>
    <row r="14" spans="2:9" ht="14.25" customHeight="1" thickBot="1">
      <c r="B14" s="94"/>
      <c r="C14" s="86">
        <v>6323</v>
      </c>
      <c r="D14" s="40" t="s">
        <v>242</v>
      </c>
      <c r="E14" s="61">
        <f>SUM(E15)</f>
        <v>0</v>
      </c>
      <c r="F14" s="61">
        <f>SUM(F15)</f>
        <v>0</v>
      </c>
      <c r="G14" s="61">
        <f>SUM(G15)</f>
        <v>0</v>
      </c>
      <c r="H14" s="61">
        <f>SUM(H15)</f>
        <v>0</v>
      </c>
      <c r="I14" s="139"/>
    </row>
    <row r="15" spans="2:9" ht="14.25">
      <c r="B15" s="93"/>
      <c r="C15" s="85">
        <v>63231</v>
      </c>
      <c r="D15" s="48" t="s">
        <v>242</v>
      </c>
      <c r="E15" s="49"/>
      <c r="F15" s="81">
        <f>IF(E15-H15&lt;0,-(E15-H15),"")</f>
      </c>
      <c r="G15" s="81">
        <f>IF(E15-H15&gt;0,(E15-H15),"")</f>
      </c>
      <c r="H15" s="111"/>
      <c r="I15" s="139"/>
    </row>
    <row r="16" spans="2:9" ht="14.25">
      <c r="B16" s="103"/>
      <c r="C16" s="109">
        <v>6324</v>
      </c>
      <c r="D16" s="105" t="s">
        <v>296</v>
      </c>
      <c r="E16" s="108">
        <f>SUM(E17)</f>
        <v>0</v>
      </c>
      <c r="F16" s="108">
        <f>SUM(F17)</f>
        <v>0</v>
      </c>
      <c r="G16" s="108">
        <f>SUM(G17)</f>
        <v>0</v>
      </c>
      <c r="H16" s="108">
        <f>SUM(H17)</f>
        <v>0</v>
      </c>
      <c r="I16" s="139"/>
    </row>
    <row r="17" spans="2:9" ht="14.25">
      <c r="B17" s="103"/>
      <c r="C17" s="104">
        <v>63241</v>
      </c>
      <c r="D17" s="105" t="s">
        <v>296</v>
      </c>
      <c r="E17" s="106"/>
      <c r="F17" s="108">
        <f>IF(E17-H17&lt;0,-(E17-H17),"")</f>
      </c>
      <c r="G17" s="108">
        <f>IF(E17-H17&gt;0,(E17-H17),"")</f>
      </c>
      <c r="H17" s="107"/>
      <c r="I17" s="139"/>
    </row>
    <row r="18" spans="2:9" ht="15" thickBot="1">
      <c r="B18" s="97" t="s">
        <v>9</v>
      </c>
      <c r="C18" s="91">
        <v>634</v>
      </c>
      <c r="D18" s="46" t="s">
        <v>167</v>
      </c>
      <c r="E18" s="63">
        <f>SUM(E19)</f>
        <v>0</v>
      </c>
      <c r="F18" s="63">
        <f>SUM(F19)</f>
        <v>0</v>
      </c>
      <c r="G18" s="63">
        <f>SUM(G19)</f>
        <v>0</v>
      </c>
      <c r="H18" s="63">
        <f>SUM(H19)</f>
        <v>0</v>
      </c>
      <c r="I18" s="139"/>
    </row>
    <row r="19" spans="2:9" ht="27" thickBot="1">
      <c r="B19" s="94"/>
      <c r="C19" s="86">
        <v>6341</v>
      </c>
      <c r="D19" s="45" t="s">
        <v>244</v>
      </c>
      <c r="E19" s="61">
        <f>SUM(E20:E21)</f>
        <v>0</v>
      </c>
      <c r="F19" s="61">
        <f>SUM(F20:F21)</f>
        <v>0</v>
      </c>
      <c r="G19" s="61">
        <f>SUM(G20:G21)</f>
        <v>0</v>
      </c>
      <c r="H19" s="61">
        <f>SUM(H20:H21)</f>
        <v>0</v>
      </c>
      <c r="I19" s="139"/>
    </row>
    <row r="20" spans="2:9" ht="15" thickBot="1">
      <c r="B20" s="92"/>
      <c r="C20" s="87">
        <v>63414</v>
      </c>
      <c r="D20" s="66" t="s">
        <v>256</v>
      </c>
      <c r="E20" s="73"/>
      <c r="F20" s="60">
        <f>IF(E20-H20&lt;0,-(E20-H20),"")</f>
      </c>
      <c r="G20" s="60">
        <f>IF(E20-H20&gt;0,(E20-H20),"")</f>
      </c>
      <c r="H20" s="73"/>
      <c r="I20" s="139"/>
    </row>
    <row r="21" spans="2:9" ht="27" thickBot="1">
      <c r="B21" s="94"/>
      <c r="C21" s="87">
        <v>63416</v>
      </c>
      <c r="D21" s="45" t="s">
        <v>243</v>
      </c>
      <c r="E21" s="41"/>
      <c r="F21" s="60">
        <f>IF(E21-H21&lt;0,-(E21-H21),"")</f>
      </c>
      <c r="G21" s="60">
        <f>IF(E21-H21&gt;0,(E21-H21),"")</f>
      </c>
      <c r="H21" s="112">
        <v>0</v>
      </c>
      <c r="I21" s="139"/>
    </row>
    <row r="22" spans="2:9" ht="15" thickBot="1">
      <c r="B22" s="98" t="s">
        <v>11</v>
      </c>
      <c r="C22" s="84">
        <v>641</v>
      </c>
      <c r="D22" s="51" t="s">
        <v>167</v>
      </c>
      <c r="E22" s="64">
        <f>SUM(E23,E25)</f>
        <v>200</v>
      </c>
      <c r="F22" s="64">
        <f>SUM(F23,F25)</f>
        <v>0</v>
      </c>
      <c r="G22" s="64">
        <f>SUM(G23,G25)</f>
        <v>0</v>
      </c>
      <c r="H22" s="64">
        <f>SUM(H23,H25)</f>
        <v>200</v>
      </c>
      <c r="I22" s="139"/>
    </row>
    <row r="23" spans="2:9" ht="15" thickBot="1">
      <c r="B23" s="93"/>
      <c r="C23" s="84">
        <v>6413</v>
      </c>
      <c r="D23" s="48" t="s">
        <v>245</v>
      </c>
      <c r="E23" s="64">
        <f>SUM(E24)</f>
        <v>200</v>
      </c>
      <c r="F23" s="64">
        <f>SUM(F24)</f>
        <v>0</v>
      </c>
      <c r="G23" s="64">
        <f>SUM(G24)</f>
        <v>0</v>
      </c>
      <c r="H23" s="64">
        <f>SUM(H24)</f>
        <v>200</v>
      </c>
      <c r="I23" s="139"/>
    </row>
    <row r="24" spans="2:9" ht="15" thickBot="1">
      <c r="B24" s="93"/>
      <c r="C24" s="85">
        <v>64132</v>
      </c>
      <c r="D24" s="48" t="s">
        <v>245</v>
      </c>
      <c r="E24" s="49">
        <v>200</v>
      </c>
      <c r="F24" s="60">
        <f>IF(E24-H24&lt;0,-(E24-H24),"")</f>
      </c>
      <c r="G24" s="60">
        <f>IF(E24-H24&gt;0,(E24-H24),"")</f>
      </c>
      <c r="H24" s="111">
        <v>200</v>
      </c>
      <c r="I24" s="139"/>
    </row>
    <row r="25" spans="2:9" ht="15" thickBot="1">
      <c r="B25" s="93"/>
      <c r="C25" s="84">
        <v>6415</v>
      </c>
      <c r="D25" s="118" t="s">
        <v>299</v>
      </c>
      <c r="E25" s="64">
        <f>SUM(E26)</f>
        <v>0</v>
      </c>
      <c r="F25" s="60">
        <f>SUM(F26)</f>
        <v>0</v>
      </c>
      <c r="G25" s="60">
        <f>SUM(G26)</f>
        <v>0</v>
      </c>
      <c r="H25" s="64">
        <f>SUM(H26)</f>
        <v>0</v>
      </c>
      <c r="I25" s="139"/>
    </row>
    <row r="26" spans="2:9" ht="15" thickBot="1">
      <c r="B26" s="93"/>
      <c r="C26" s="85">
        <v>64151</v>
      </c>
      <c r="D26" s="48" t="s">
        <v>299</v>
      </c>
      <c r="E26" s="49">
        <v>0</v>
      </c>
      <c r="F26" s="60">
        <f>IF(E26-H26&lt;0,-(E26-H26),"")</f>
      </c>
      <c r="G26" s="60">
        <f>IF(E26-H26&gt;0,(E26-H26),"")</f>
      </c>
      <c r="H26" s="49">
        <v>0</v>
      </c>
      <c r="I26" s="139"/>
    </row>
    <row r="27" spans="2:10" ht="15" thickBot="1">
      <c r="B27" s="98" t="s">
        <v>13</v>
      </c>
      <c r="C27" s="84">
        <v>652</v>
      </c>
      <c r="D27" s="51" t="s">
        <v>167</v>
      </c>
      <c r="E27" s="64">
        <f>SUM(E28)</f>
        <v>11900000</v>
      </c>
      <c r="F27" s="64">
        <f>SUM(F28)</f>
        <v>0</v>
      </c>
      <c r="G27" s="64">
        <f>SUM(G28)</f>
        <v>0</v>
      </c>
      <c r="H27" s="64">
        <f>SUM(H28)</f>
        <v>11900000</v>
      </c>
      <c r="I27" s="139"/>
      <c r="J27" s="5"/>
    </row>
    <row r="28" spans="2:9" ht="15" thickBot="1">
      <c r="B28" s="93"/>
      <c r="C28" s="84">
        <v>6526</v>
      </c>
      <c r="D28" s="48" t="s">
        <v>247</v>
      </c>
      <c r="E28" s="64">
        <f>SUM(E29:E31)</f>
        <v>11900000</v>
      </c>
      <c r="F28" s="64">
        <f>SUM(F29:F31)</f>
        <v>0</v>
      </c>
      <c r="G28" s="64">
        <f>SUM(G29:G31)</f>
        <v>0</v>
      </c>
      <c r="H28" s="64">
        <f>SUM(H29:H31)</f>
        <v>11900000</v>
      </c>
      <c r="I28" s="139"/>
    </row>
    <row r="29" spans="2:9" ht="15" thickBot="1">
      <c r="B29" s="93"/>
      <c r="C29" s="85">
        <v>65264</v>
      </c>
      <c r="D29" s="52" t="s">
        <v>246</v>
      </c>
      <c r="E29" s="49">
        <v>11900000</v>
      </c>
      <c r="F29" s="60">
        <f>IF(E29-H29&lt;0,-(E29-H29),"")</f>
      </c>
      <c r="G29" s="60">
        <f>IF(E29-H29&gt;0,(E29-H29),"")</f>
      </c>
      <c r="H29" s="111">
        <v>11900000</v>
      </c>
      <c r="I29" s="139"/>
    </row>
    <row r="30" spans="2:9" ht="15" thickBot="1">
      <c r="B30" s="93"/>
      <c r="C30" s="85">
        <v>65267</v>
      </c>
      <c r="D30" s="48" t="s">
        <v>320</v>
      </c>
      <c r="E30" s="49">
        <v>0</v>
      </c>
      <c r="F30" s="60">
        <f>IF(E30-H30&lt;0,-(E30-H30),"")</f>
      </c>
      <c r="G30" s="60">
        <f>IF(E30-H30&gt;0,(E30-H30),"")</f>
      </c>
      <c r="H30" s="111">
        <v>0</v>
      </c>
      <c r="I30" s="139"/>
    </row>
    <row r="31" spans="2:9" ht="15" thickBot="1">
      <c r="B31" s="93"/>
      <c r="C31" s="85">
        <v>65269</v>
      </c>
      <c r="D31" s="48" t="s">
        <v>327</v>
      </c>
      <c r="E31" s="49">
        <v>0</v>
      </c>
      <c r="F31" s="60">
        <f>IF(E31-H31&lt;0,-(E31-H31),"")</f>
      </c>
      <c r="G31" s="60">
        <f>IF(E31-H31&gt;0,(E31-H31),"")</f>
      </c>
      <c r="H31" s="111">
        <v>0</v>
      </c>
      <c r="I31" s="139"/>
    </row>
    <row r="32" spans="2:9" ht="15" thickBot="1">
      <c r="B32" s="98" t="s">
        <v>15</v>
      </c>
      <c r="C32" s="84">
        <v>661</v>
      </c>
      <c r="D32" s="51" t="s">
        <v>167</v>
      </c>
      <c r="E32" s="64">
        <f>SUM(E33)</f>
        <v>114048</v>
      </c>
      <c r="F32" s="64">
        <f aca="true" t="shared" si="0" ref="F32:H33">SUM(F33)</f>
        <v>0</v>
      </c>
      <c r="G32" s="64">
        <f t="shared" si="0"/>
        <v>0</v>
      </c>
      <c r="H32" s="64">
        <f t="shared" si="0"/>
        <v>114048</v>
      </c>
      <c r="I32" s="139"/>
    </row>
    <row r="33" spans="2:9" ht="15" thickBot="1">
      <c r="B33" s="93"/>
      <c r="C33" s="84">
        <v>6615</v>
      </c>
      <c r="D33" s="48" t="s">
        <v>249</v>
      </c>
      <c r="E33" s="64">
        <f>SUM(E34)</f>
        <v>114048</v>
      </c>
      <c r="F33" s="64">
        <f t="shared" si="0"/>
        <v>0</v>
      </c>
      <c r="G33" s="64">
        <f t="shared" si="0"/>
        <v>0</v>
      </c>
      <c r="H33" s="64">
        <f t="shared" si="0"/>
        <v>114048</v>
      </c>
      <c r="I33" s="139"/>
    </row>
    <row r="34" spans="2:9" ht="15" thickBot="1">
      <c r="B34" s="93"/>
      <c r="C34" s="85">
        <v>66151</v>
      </c>
      <c r="D34" s="48" t="s">
        <v>248</v>
      </c>
      <c r="E34" s="49">
        <v>114048</v>
      </c>
      <c r="F34" s="60">
        <f>IF(E34-H34&lt;0,-(E34-H34),"")</f>
      </c>
      <c r="G34" s="60">
        <f>IF(E34-H34&gt;0,(E34-H34),"")</f>
      </c>
      <c r="H34" s="117">
        <v>114048</v>
      </c>
      <c r="I34" s="139"/>
    </row>
    <row r="35" spans="2:9" ht="15" thickBot="1">
      <c r="B35" s="50" t="s">
        <v>17</v>
      </c>
      <c r="C35" s="84">
        <v>663</v>
      </c>
      <c r="D35" s="51" t="s">
        <v>167</v>
      </c>
      <c r="E35" s="64">
        <f>SUM(E36,E39)</f>
        <v>0</v>
      </c>
      <c r="F35" s="64">
        <f>SUM(F36,F39)</f>
        <v>0</v>
      </c>
      <c r="G35" s="64">
        <f>SUM(G36,G39)</f>
        <v>0</v>
      </c>
      <c r="H35" s="64">
        <f>SUM(H36,H39)</f>
        <v>0</v>
      </c>
      <c r="I35" s="139"/>
    </row>
    <row r="36" spans="2:9" ht="15" thickBot="1">
      <c r="B36" s="47"/>
      <c r="C36" s="84">
        <v>6631</v>
      </c>
      <c r="D36" s="48" t="s">
        <v>250</v>
      </c>
      <c r="E36" s="64">
        <f>SUM(E37:E38)</f>
        <v>0</v>
      </c>
      <c r="F36" s="64">
        <f>SUM(F37:F38)</f>
        <v>0</v>
      </c>
      <c r="G36" s="64">
        <f>SUM(G37:G38)</f>
        <v>0</v>
      </c>
      <c r="H36" s="64">
        <f>SUM(H37:H38)</f>
        <v>0</v>
      </c>
      <c r="I36" s="139"/>
    </row>
    <row r="37" spans="2:9" ht="15" thickBot="1">
      <c r="B37" s="47"/>
      <c r="C37" s="85">
        <v>66312</v>
      </c>
      <c r="D37" s="48" t="s">
        <v>323</v>
      </c>
      <c r="E37" s="49">
        <v>0</v>
      </c>
      <c r="F37" s="60">
        <f>IF(E37-H37&lt;0,-(E37-H37),"")</f>
      </c>
      <c r="G37" s="60">
        <f>IF(E37-H37&gt;0,(E37-H37),"")</f>
      </c>
      <c r="H37" s="111">
        <v>0</v>
      </c>
      <c r="I37" s="139"/>
    </row>
    <row r="38" spans="2:9" ht="15" thickBot="1">
      <c r="B38" s="47"/>
      <c r="C38" s="85">
        <v>66314</v>
      </c>
      <c r="D38" s="48" t="s">
        <v>324</v>
      </c>
      <c r="E38" s="49">
        <v>0</v>
      </c>
      <c r="F38" s="64">
        <f>IF(E38-H38&lt;0,-(E38-H38),"")</f>
      </c>
      <c r="G38" s="64">
        <f>IF(E38-H38&gt;0,(E38-H38),"")</f>
      </c>
      <c r="H38" s="49">
        <v>0</v>
      </c>
      <c r="I38" s="139"/>
    </row>
    <row r="39" spans="2:9" ht="15" thickBot="1">
      <c r="B39" s="47"/>
      <c r="C39" s="84">
        <v>6632</v>
      </c>
      <c r="D39" s="118" t="s">
        <v>293</v>
      </c>
      <c r="E39" s="64">
        <f>SUM(E40)</f>
        <v>0</v>
      </c>
      <c r="F39" s="64">
        <f>SUM(F40)</f>
        <v>0</v>
      </c>
      <c r="G39" s="64">
        <f>SUM(G40)</f>
        <v>0</v>
      </c>
      <c r="H39" s="64">
        <f>SUM(H40)</f>
        <v>0</v>
      </c>
      <c r="I39" s="139"/>
    </row>
    <row r="40" spans="2:9" ht="15" thickBot="1">
      <c r="B40" s="47"/>
      <c r="C40" s="85">
        <v>66322</v>
      </c>
      <c r="D40" s="48" t="s">
        <v>340</v>
      </c>
      <c r="E40" s="49"/>
      <c r="F40" s="60">
        <f>IF(E40-H40&lt;0,-(E40-H40),"")</f>
      </c>
      <c r="G40" s="60">
        <f>IF(E40-H40&gt;0,(E40-H40),"")</f>
      </c>
      <c r="H40" s="116">
        <v>0</v>
      </c>
      <c r="I40" s="139"/>
    </row>
    <row r="41" spans="2:9" ht="15" thickBot="1">
      <c r="B41" s="92" t="s">
        <v>19</v>
      </c>
      <c r="C41" s="86">
        <v>671</v>
      </c>
      <c r="D41" s="44" t="s">
        <v>167</v>
      </c>
      <c r="E41" s="61">
        <f>SUM(E42,E44)</f>
        <v>6654596</v>
      </c>
      <c r="F41" s="61">
        <f>SUM(F42,F44)</f>
        <v>151805</v>
      </c>
      <c r="G41" s="61">
        <f>SUM(G42,G44)</f>
        <v>151805</v>
      </c>
      <c r="H41" s="61">
        <f>SUM(H42,H44)</f>
        <v>6654596</v>
      </c>
      <c r="I41" s="139"/>
    </row>
    <row r="42" spans="2:9" ht="27" thickBot="1">
      <c r="B42" s="93"/>
      <c r="C42" s="84">
        <v>6711</v>
      </c>
      <c r="D42" s="52" t="s">
        <v>252</v>
      </c>
      <c r="E42" s="64">
        <f>SUM(E43)</f>
        <v>5824570</v>
      </c>
      <c r="F42" s="64">
        <f>SUM(F43)</f>
        <v>151805</v>
      </c>
      <c r="G42" s="64">
        <f>SUM(G43)</f>
        <v>0</v>
      </c>
      <c r="H42" s="64">
        <f>SUM(H43)</f>
        <v>5976375</v>
      </c>
      <c r="I42" s="139"/>
    </row>
    <row r="43" spans="2:9" ht="27" thickBot="1">
      <c r="B43" s="93"/>
      <c r="C43" s="85">
        <v>67111</v>
      </c>
      <c r="D43" s="52" t="s">
        <v>251</v>
      </c>
      <c r="E43" s="49">
        <v>5824570</v>
      </c>
      <c r="F43" s="60">
        <f>IF(E43-H43&lt;0,-(E43-H43),"")</f>
        <v>151805</v>
      </c>
      <c r="G43" s="60">
        <f>IF(E43-H43&gt;0,(E43-H43),"")</f>
      </c>
      <c r="H43" s="111">
        <v>5976375</v>
      </c>
      <c r="I43" s="139"/>
    </row>
    <row r="44" spans="2:9" ht="27" thickBot="1">
      <c r="B44" s="93"/>
      <c r="C44" s="84">
        <v>6712</v>
      </c>
      <c r="D44" s="52" t="s">
        <v>254</v>
      </c>
      <c r="E44" s="64">
        <f>SUM(E45)</f>
        <v>830026</v>
      </c>
      <c r="F44" s="64">
        <f>SUM(F45)</f>
        <v>0</v>
      </c>
      <c r="G44" s="64">
        <f>SUM(G45)</f>
        <v>151805</v>
      </c>
      <c r="H44" s="64">
        <f>SUM(H45)</f>
        <v>678221</v>
      </c>
      <c r="I44" s="139"/>
    </row>
    <row r="45" spans="2:9" ht="15" thickBot="1">
      <c r="B45" s="94"/>
      <c r="C45" s="87">
        <v>67121</v>
      </c>
      <c r="D45" s="45" t="s">
        <v>253</v>
      </c>
      <c r="E45" s="41">
        <v>830026</v>
      </c>
      <c r="F45" s="60">
        <f>IF(E45-H45&lt;0,-(E45-H45),"")</f>
      </c>
      <c r="G45" s="60">
        <f>IF(E45-H45&gt;0,(E45-H45),"")</f>
        <v>151805</v>
      </c>
      <c r="H45" s="112">
        <v>678221</v>
      </c>
      <c r="I45" s="144"/>
    </row>
    <row r="46" spans="2:9" ht="15" thickBot="1">
      <c r="B46" s="93"/>
      <c r="C46" s="84">
        <v>683</v>
      </c>
      <c r="D46" s="147" t="s">
        <v>327</v>
      </c>
      <c r="E46" s="158">
        <f>SUM(E47)</f>
        <v>0</v>
      </c>
      <c r="F46" s="162">
        <f aca="true" t="shared" si="1" ref="F46:H47">SUM(F47)</f>
        <v>0</v>
      </c>
      <c r="G46" s="81">
        <f t="shared" si="1"/>
        <v>0</v>
      </c>
      <c r="H46" s="159">
        <f t="shared" si="1"/>
        <v>0</v>
      </c>
      <c r="I46" s="144"/>
    </row>
    <row r="47" spans="2:9" ht="15" thickBot="1">
      <c r="B47" s="94"/>
      <c r="C47" s="86">
        <v>6831</v>
      </c>
      <c r="D47" s="147" t="s">
        <v>327</v>
      </c>
      <c r="E47" s="160">
        <f>SUM(E48)</f>
        <v>0</v>
      </c>
      <c r="F47" s="163">
        <f t="shared" si="1"/>
        <v>0</v>
      </c>
      <c r="G47" s="60">
        <f t="shared" si="1"/>
        <v>0</v>
      </c>
      <c r="H47" s="42">
        <f t="shared" si="1"/>
        <v>0</v>
      </c>
      <c r="I47" s="144"/>
    </row>
    <row r="48" spans="2:9" ht="15" thickBot="1">
      <c r="B48" s="148"/>
      <c r="C48" s="152">
        <v>68311</v>
      </c>
      <c r="D48" s="127" t="s">
        <v>327</v>
      </c>
      <c r="E48" s="161"/>
      <c r="F48" s="83">
        <f>IF(E48-H48&lt;0,-(E48-H48),"")</f>
      </c>
      <c r="G48" s="83">
        <f>IF(E48-H48&gt;0,(E48-H48),"")</f>
      </c>
      <c r="H48" s="153">
        <v>0</v>
      </c>
      <c r="I48" s="144"/>
    </row>
    <row r="49" spans="2:9" s="33" customFormat="1" ht="15" thickBot="1">
      <c r="B49" s="95"/>
      <c r="C49" s="88"/>
      <c r="D49" s="74"/>
      <c r="E49" s="75"/>
      <c r="F49" s="77"/>
      <c r="G49" s="77"/>
      <c r="H49" s="75"/>
      <c r="I49" s="144"/>
    </row>
    <row r="50" spans="2:9" ht="23.25" thickBot="1">
      <c r="B50" s="124"/>
      <c r="C50" s="175">
        <v>7</v>
      </c>
      <c r="D50" s="178" t="s">
        <v>344</v>
      </c>
      <c r="E50" s="60">
        <f>SUM(E51,E55)</f>
        <v>0</v>
      </c>
      <c r="F50" s="60">
        <f>SUM(F51,F55)</f>
        <v>0</v>
      </c>
      <c r="G50" s="60">
        <f>SUM(G51,G55)</f>
        <v>0</v>
      </c>
      <c r="H50" s="60">
        <f>SUM(H51,H55)</f>
        <v>0</v>
      </c>
      <c r="I50" s="139"/>
    </row>
    <row r="51" spans="2:9" ht="27" thickBot="1">
      <c r="B51" s="124"/>
      <c r="C51" s="86">
        <v>71</v>
      </c>
      <c r="D51" s="125" t="s">
        <v>301</v>
      </c>
      <c r="E51" s="60">
        <f>SUM(E52)</f>
        <v>0</v>
      </c>
      <c r="F51" s="60">
        <f aca="true" t="shared" si="2" ref="F51:G53">SUM(F52)</f>
        <v>0</v>
      </c>
      <c r="G51" s="60">
        <f t="shared" si="2"/>
        <v>0</v>
      </c>
      <c r="H51" s="60">
        <f>SUM(H52)</f>
        <v>0</v>
      </c>
      <c r="I51" s="139"/>
    </row>
    <row r="52" spans="2:9" ht="15" thickBot="1">
      <c r="B52" s="124"/>
      <c r="C52" s="86">
        <v>711</v>
      </c>
      <c r="D52" s="125" t="s">
        <v>302</v>
      </c>
      <c r="E52" s="60">
        <f>SUM(E53)</f>
        <v>0</v>
      </c>
      <c r="F52" s="60">
        <f t="shared" si="2"/>
        <v>0</v>
      </c>
      <c r="G52" s="60">
        <f t="shared" si="2"/>
        <v>0</v>
      </c>
      <c r="H52" s="60">
        <f>SUM(H53)</f>
        <v>0</v>
      </c>
      <c r="I52" s="139"/>
    </row>
    <row r="53" spans="2:9" ht="15" thickBot="1">
      <c r="B53" s="124"/>
      <c r="C53" s="86">
        <v>7111</v>
      </c>
      <c r="D53" s="125" t="s">
        <v>303</v>
      </c>
      <c r="E53" s="60">
        <f>SUM(E54)</f>
        <v>0</v>
      </c>
      <c r="F53" s="60">
        <f t="shared" si="2"/>
        <v>0</v>
      </c>
      <c r="G53" s="60">
        <f t="shared" si="2"/>
        <v>0</v>
      </c>
      <c r="H53" s="60">
        <f>SUM(H54)</f>
        <v>0</v>
      </c>
      <c r="I53" s="139"/>
    </row>
    <row r="54" spans="2:9" ht="15" thickBot="1">
      <c r="B54" s="126"/>
      <c r="C54" s="87">
        <v>71112</v>
      </c>
      <c r="D54" s="127" t="s">
        <v>304</v>
      </c>
      <c r="E54" s="112">
        <v>0</v>
      </c>
      <c r="F54" s="60">
        <f>IF(E54-H54&lt;0,-(E54-H54),"")</f>
      </c>
      <c r="G54" s="60">
        <f>IF(E54-H54&gt;0,(E54-H54),"")</f>
      </c>
      <c r="H54" s="112">
        <v>0</v>
      </c>
      <c r="I54" s="139"/>
    </row>
    <row r="55" spans="2:9" ht="27" thickBot="1">
      <c r="B55" s="124"/>
      <c r="C55" s="86">
        <v>72</v>
      </c>
      <c r="D55" s="125" t="s">
        <v>305</v>
      </c>
      <c r="E55" s="60">
        <f>SUM(E56,E59)</f>
        <v>0</v>
      </c>
      <c r="F55" s="60">
        <f>SUM(F56,F59)</f>
        <v>0</v>
      </c>
      <c r="G55" s="60">
        <f>SUM(G56,G59)</f>
        <v>0</v>
      </c>
      <c r="H55" s="60">
        <f>SUM(H56,H59)</f>
        <v>0</v>
      </c>
      <c r="I55" s="139"/>
    </row>
    <row r="56" spans="2:9" ht="27" thickBot="1">
      <c r="B56" s="124"/>
      <c r="C56" s="86">
        <v>722</v>
      </c>
      <c r="D56" s="125" t="s">
        <v>306</v>
      </c>
      <c r="E56" s="60">
        <f aca="true" t="shared" si="3" ref="E56:H57">SUM(E57)</f>
        <v>0</v>
      </c>
      <c r="F56" s="60">
        <f t="shared" si="3"/>
        <v>0</v>
      </c>
      <c r="G56" s="60">
        <f t="shared" si="3"/>
        <v>0</v>
      </c>
      <c r="H56" s="60">
        <f t="shared" si="3"/>
        <v>0</v>
      </c>
      <c r="I56" s="139"/>
    </row>
    <row r="57" spans="2:14" ht="27" thickBot="1">
      <c r="B57" s="124"/>
      <c r="C57" s="86">
        <v>7227</v>
      </c>
      <c r="D57" s="125" t="s">
        <v>307</v>
      </c>
      <c r="E57" s="60">
        <f t="shared" si="3"/>
        <v>0</v>
      </c>
      <c r="F57" s="60">
        <f t="shared" si="3"/>
        <v>0</v>
      </c>
      <c r="G57" s="60">
        <f t="shared" si="3"/>
        <v>0</v>
      </c>
      <c r="H57" s="60">
        <f t="shared" si="3"/>
        <v>0</v>
      </c>
      <c r="I57" s="139"/>
      <c r="N57" s="167"/>
    </row>
    <row r="58" spans="2:9" ht="15" thickBot="1">
      <c r="B58" s="126"/>
      <c r="C58" s="87">
        <v>72273</v>
      </c>
      <c r="D58" s="127" t="s">
        <v>308</v>
      </c>
      <c r="E58" s="112">
        <v>0</v>
      </c>
      <c r="F58" s="60">
        <f>IF(E58-H58&lt;0,-(E58-H58),"")</f>
      </c>
      <c r="G58" s="60">
        <f>IF(E58-H58&gt;0,(E58-H58),"")</f>
      </c>
      <c r="H58" s="123">
        <v>0</v>
      </c>
      <c r="I58" s="139"/>
    </row>
    <row r="59" spans="2:9" ht="15" thickBot="1">
      <c r="B59" s="93"/>
      <c r="C59" s="84">
        <v>723</v>
      </c>
      <c r="D59" s="147" t="s">
        <v>333</v>
      </c>
      <c r="E59" s="154">
        <f>E60</f>
        <v>0</v>
      </c>
      <c r="F59" s="154">
        <f aca="true" t="shared" si="4" ref="F59:H60">F60</f>
      </c>
      <c r="G59" s="154">
        <f t="shared" si="4"/>
      </c>
      <c r="H59" s="154">
        <f t="shared" si="4"/>
        <v>0</v>
      </c>
      <c r="I59" s="139"/>
    </row>
    <row r="60" spans="2:9" ht="15" thickBot="1">
      <c r="B60" s="94"/>
      <c r="C60" s="86">
        <v>7231</v>
      </c>
      <c r="D60" s="151" t="s">
        <v>334</v>
      </c>
      <c r="E60" s="155">
        <f>E61</f>
        <v>0</v>
      </c>
      <c r="F60" s="155">
        <f t="shared" si="4"/>
      </c>
      <c r="G60" s="155">
        <f t="shared" si="4"/>
      </c>
      <c r="H60" s="155">
        <f t="shared" si="4"/>
        <v>0</v>
      </c>
      <c r="I60" s="139"/>
    </row>
    <row r="61" spans="2:9" ht="15" thickBot="1">
      <c r="B61" s="148"/>
      <c r="C61" s="152">
        <v>72311</v>
      </c>
      <c r="D61" s="149" t="s">
        <v>335</v>
      </c>
      <c r="E61" s="153"/>
      <c r="F61" s="150">
        <f>IF(E61-H61&lt;0,-(E61-H61),"")</f>
      </c>
      <c r="G61" s="83">
        <f>IF(E61-H61&gt;0,(E61-H61),"")</f>
      </c>
      <c r="H61" s="123">
        <v>0</v>
      </c>
      <c r="I61" s="139"/>
    </row>
    <row r="62" spans="2:9" ht="15" thickBot="1">
      <c r="B62" s="95"/>
      <c r="C62" s="88"/>
      <c r="D62" s="74"/>
      <c r="E62" s="75"/>
      <c r="F62" s="77"/>
      <c r="G62" s="77"/>
      <c r="H62" s="76"/>
      <c r="I62" s="139"/>
    </row>
    <row r="63" spans="2:9" ht="15" thickBot="1">
      <c r="B63" s="96" t="s">
        <v>21</v>
      </c>
      <c r="C63" s="176">
        <v>922</v>
      </c>
      <c r="D63" s="177" t="s">
        <v>291</v>
      </c>
      <c r="E63" s="81">
        <f>SUM(E64)</f>
        <v>292747</v>
      </c>
      <c r="F63" s="60">
        <f>SUM(F64)</f>
        <v>0</v>
      </c>
      <c r="G63" s="60">
        <f>SUM(G64)</f>
        <v>0</v>
      </c>
      <c r="H63" s="65">
        <f>SUM(H64)</f>
        <v>292747</v>
      </c>
      <c r="I63" s="139"/>
    </row>
    <row r="64" spans="2:9" ht="15" thickBot="1">
      <c r="B64" s="78"/>
      <c r="C64" s="89">
        <v>9221</v>
      </c>
      <c r="D64" s="128" t="s">
        <v>291</v>
      </c>
      <c r="E64" s="60">
        <f>SUM(E65:E66)</f>
        <v>292747</v>
      </c>
      <c r="F64" s="60">
        <f>SUM(F65:F66)</f>
        <v>0</v>
      </c>
      <c r="G64" s="60">
        <f>SUM(G65:G66)</f>
        <v>0</v>
      </c>
      <c r="H64" s="62">
        <f>SUM(H65:H66)</f>
        <v>292747</v>
      </c>
      <c r="I64" s="139"/>
    </row>
    <row r="65" spans="2:9" ht="15" thickBot="1">
      <c r="B65" s="79"/>
      <c r="C65" s="90">
        <v>92211</v>
      </c>
      <c r="D65" s="80" t="s">
        <v>292</v>
      </c>
      <c r="E65" s="82">
        <v>4208</v>
      </c>
      <c r="F65" s="60">
        <f>IF(E65-H65&lt;0,-(E65-H65),"")</f>
      </c>
      <c r="G65" s="83">
        <f>IF(E65-H65&gt;0,(E65-H65),"")</f>
      </c>
      <c r="H65" s="110">
        <v>4208</v>
      </c>
      <c r="I65" s="139"/>
    </row>
    <row r="66" spans="2:9" ht="15" thickBot="1">
      <c r="B66" s="120"/>
      <c r="C66" s="121">
        <v>92212</v>
      </c>
      <c r="D66" s="122" t="s">
        <v>300</v>
      </c>
      <c r="E66" s="119">
        <v>288539</v>
      </c>
      <c r="F66" s="60">
        <f>IF(E66-H66&lt;0,-(E66-H66),"")</f>
      </c>
      <c r="G66" s="83">
        <f>IF(E66-H66&gt;0,(E66-H66),"")</f>
      </c>
      <c r="H66" s="119">
        <v>288539</v>
      </c>
      <c r="I66" s="139"/>
    </row>
    <row r="67" spans="2:9" ht="15" thickBot="1">
      <c r="B67" s="33"/>
      <c r="C67" s="33"/>
      <c r="D67" s="33"/>
      <c r="E67" s="33"/>
      <c r="F67" s="33"/>
      <c r="G67" s="33"/>
      <c r="H67" s="33"/>
      <c r="I67" s="138"/>
    </row>
    <row r="68" spans="2:9" ht="27.75" thickBot="1">
      <c r="B68" s="8" t="s">
        <v>0</v>
      </c>
      <c r="C68" s="9" t="s">
        <v>1</v>
      </c>
      <c r="D68" s="9" t="s">
        <v>166</v>
      </c>
      <c r="E68" s="9" t="s">
        <v>2</v>
      </c>
      <c r="F68" s="133" t="s">
        <v>3</v>
      </c>
      <c r="G68" s="135" t="s">
        <v>4</v>
      </c>
      <c r="H68" s="9" t="s">
        <v>5</v>
      </c>
      <c r="I68" s="138"/>
    </row>
    <row r="69" spans="2:9" ht="27.75" thickBot="1">
      <c r="B69" s="25"/>
      <c r="C69" s="25"/>
      <c r="D69" s="55" t="s">
        <v>341</v>
      </c>
      <c r="E69" s="29">
        <f>E73+E101+E220</f>
        <v>18961591</v>
      </c>
      <c r="F69" s="134">
        <f>F73+F101+F220</f>
        <v>326221</v>
      </c>
      <c r="G69" s="136">
        <f>G73+G101+G220</f>
        <v>326221</v>
      </c>
      <c r="H69" s="29">
        <f>H73+H101+H220</f>
        <v>18961591</v>
      </c>
      <c r="I69" s="140"/>
    </row>
    <row r="70" spans="2:9" ht="15.75" thickBot="1">
      <c r="B70" s="7"/>
      <c r="F70" s="194">
        <f>F69-G69</f>
        <v>0</v>
      </c>
      <c r="G70" s="195"/>
      <c r="I70" s="140"/>
    </row>
    <row r="71" spans="2:9" ht="27.75" thickBot="1">
      <c r="B71" s="8" t="s">
        <v>0</v>
      </c>
      <c r="C71" s="9" t="s">
        <v>1</v>
      </c>
      <c r="D71" s="9" t="s">
        <v>166</v>
      </c>
      <c r="E71" s="9" t="s">
        <v>2</v>
      </c>
      <c r="F71" s="99" t="s">
        <v>3</v>
      </c>
      <c r="G71" s="102" t="s">
        <v>4</v>
      </c>
      <c r="H71" s="9" t="s">
        <v>5</v>
      </c>
      <c r="I71" s="140"/>
    </row>
    <row r="72" spans="2:9" ht="15" thickBot="1">
      <c r="B72" s="185" t="s">
        <v>6</v>
      </c>
      <c r="C72" s="186"/>
      <c r="D72" s="186"/>
      <c r="E72" s="186"/>
      <c r="F72" s="186"/>
      <c r="G72" s="186"/>
      <c r="H72" s="187"/>
      <c r="I72" s="140"/>
    </row>
    <row r="73" spans="2:9" ht="15" thickBot="1">
      <c r="B73" s="188" t="s">
        <v>289</v>
      </c>
      <c r="C73" s="189"/>
      <c r="D73" s="190"/>
      <c r="E73" s="28">
        <f>E75+E82+E90</f>
        <v>10061800</v>
      </c>
      <c r="F73" s="28">
        <f>F75+F82+F90</f>
        <v>165930</v>
      </c>
      <c r="G73" s="28">
        <f>G75+G82+G90</f>
        <v>0</v>
      </c>
      <c r="H73" s="28">
        <f>H75+H82+H90</f>
        <v>10227730</v>
      </c>
      <c r="I73" s="140"/>
    </row>
    <row r="74" spans="2:9" ht="15" thickBot="1">
      <c r="B74" s="53"/>
      <c r="C74" s="54"/>
      <c r="D74" s="58"/>
      <c r="E74" s="59"/>
      <c r="F74" s="28"/>
      <c r="G74" s="28"/>
      <c r="H74" s="59"/>
      <c r="I74" s="140"/>
    </row>
    <row r="75" spans="2:9" ht="15" thickBot="1">
      <c r="B75" s="10" t="s">
        <v>7</v>
      </c>
      <c r="C75" s="17">
        <v>311</v>
      </c>
      <c r="D75" s="17" t="s">
        <v>167</v>
      </c>
      <c r="E75" s="28">
        <f>E76+E78+E80</f>
        <v>8223220</v>
      </c>
      <c r="F75" s="28">
        <f>F76+F78+F80</f>
        <v>165930</v>
      </c>
      <c r="G75" s="28">
        <f>G76+G78+G80</f>
        <v>0</v>
      </c>
      <c r="H75" s="28">
        <f>H76+H78+H80</f>
        <v>8389150</v>
      </c>
      <c r="I75" s="141"/>
    </row>
    <row r="76" spans="2:9" ht="15" thickBot="1">
      <c r="B76" s="10" t="s">
        <v>9</v>
      </c>
      <c r="C76" s="15">
        <v>3111</v>
      </c>
      <c r="D76" s="12" t="s">
        <v>179</v>
      </c>
      <c r="E76" s="30">
        <f>SUM(E77)</f>
        <v>6613220</v>
      </c>
      <c r="F76" s="30">
        <f>SUM(F77)</f>
        <v>165930</v>
      </c>
      <c r="G76" s="30">
        <f>SUM(G77)</f>
        <v>0</v>
      </c>
      <c r="H76" s="30">
        <f>SUM(H77)</f>
        <v>6779150</v>
      </c>
      <c r="I76" s="140"/>
    </row>
    <row r="77" spans="2:9" ht="15" thickBot="1">
      <c r="B77" s="10" t="s">
        <v>11</v>
      </c>
      <c r="C77" s="11">
        <v>31111</v>
      </c>
      <c r="D77" s="12" t="s">
        <v>8</v>
      </c>
      <c r="E77" s="13">
        <v>6613220</v>
      </c>
      <c r="F77" s="28">
        <f>IF(E77-H77&lt;0,-(E77-H77),"")</f>
        <v>165930</v>
      </c>
      <c r="G77" s="28">
        <f>IF(E77-H77&gt;0,(E77-H77),"")</f>
      </c>
      <c r="H77" s="114">
        <v>6779150</v>
      </c>
      <c r="I77" s="141"/>
    </row>
    <row r="78" spans="2:9" ht="15" thickBot="1">
      <c r="B78" s="10" t="s">
        <v>13</v>
      </c>
      <c r="C78" s="15">
        <v>3113</v>
      </c>
      <c r="D78" s="16" t="s">
        <v>180</v>
      </c>
      <c r="E78" s="30">
        <f>SUM(E79)</f>
        <v>80000</v>
      </c>
      <c r="F78" s="30">
        <f>SUM(F79)</f>
        <v>0</v>
      </c>
      <c r="G78" s="30">
        <f>SUM(G79)</f>
        <v>0</v>
      </c>
      <c r="H78" s="30">
        <f>SUM(H79)</f>
        <v>80000</v>
      </c>
      <c r="I78" s="140"/>
    </row>
    <row r="79" spans="2:9" ht="15" thickBot="1">
      <c r="B79" s="10" t="s">
        <v>15</v>
      </c>
      <c r="C79" s="11">
        <v>31131</v>
      </c>
      <c r="D79" s="16" t="s">
        <v>10</v>
      </c>
      <c r="E79" s="13">
        <v>80000</v>
      </c>
      <c r="F79" s="28">
        <f>IF(E79-H79&lt;0,-(E79-H79),"")</f>
      </c>
      <c r="G79" s="28">
        <f>IF(E79-H79&gt;0,(E79-H79),"")</f>
      </c>
      <c r="H79" s="114">
        <v>80000</v>
      </c>
      <c r="I79" s="140"/>
    </row>
    <row r="80" spans="2:9" ht="15" thickBot="1">
      <c r="B80" s="10" t="s">
        <v>17</v>
      </c>
      <c r="C80" s="15">
        <v>3114</v>
      </c>
      <c r="D80" s="11" t="s">
        <v>181</v>
      </c>
      <c r="E80" s="30">
        <f>SUM(E81)</f>
        <v>1530000</v>
      </c>
      <c r="F80" s="30">
        <f>SUM(F81)</f>
        <v>0</v>
      </c>
      <c r="G80" s="30">
        <f>SUM(G81)</f>
        <v>0</v>
      </c>
      <c r="H80" s="30">
        <f>SUM(H81)</f>
        <v>1530000</v>
      </c>
      <c r="I80" s="140"/>
    </row>
    <row r="81" spans="2:9" ht="15" thickBot="1">
      <c r="B81" s="10" t="s">
        <v>19</v>
      </c>
      <c r="C81" s="11">
        <v>31141</v>
      </c>
      <c r="D81" s="11" t="s">
        <v>12</v>
      </c>
      <c r="E81" s="13">
        <v>1530000</v>
      </c>
      <c r="F81" s="28">
        <f>IF(E81-H81&lt;0,-(E81-H81),"")</f>
      </c>
      <c r="G81" s="28">
        <f>IF(E81-H81&gt;0,(E81-H81),"")</f>
      </c>
      <c r="H81" s="114">
        <v>1530000</v>
      </c>
      <c r="I81" s="140"/>
    </row>
    <row r="82" spans="2:9" ht="15" thickBot="1">
      <c r="B82" s="10" t="s">
        <v>21</v>
      </c>
      <c r="C82" s="17">
        <v>312</v>
      </c>
      <c r="D82" s="17" t="s">
        <v>167</v>
      </c>
      <c r="E82" s="28">
        <f>E83</f>
        <v>458000</v>
      </c>
      <c r="F82" s="28">
        <f>F83</f>
        <v>0</v>
      </c>
      <c r="G82" s="28">
        <f>G83</f>
        <v>0</v>
      </c>
      <c r="H82" s="28">
        <f>H83</f>
        <v>458000</v>
      </c>
      <c r="I82" s="140"/>
    </row>
    <row r="83" spans="2:9" ht="15" thickBot="1">
      <c r="B83" s="10" t="s">
        <v>24</v>
      </c>
      <c r="C83" s="15">
        <v>3121</v>
      </c>
      <c r="D83" s="11" t="s">
        <v>23</v>
      </c>
      <c r="E83" s="30">
        <f>SUM(E84:E89)</f>
        <v>458000</v>
      </c>
      <c r="F83" s="30">
        <f>SUM(F84:F89)</f>
        <v>0</v>
      </c>
      <c r="G83" s="30">
        <f>SUM(G84:G89)</f>
        <v>0</v>
      </c>
      <c r="H83" s="30">
        <f>SUM(H84:H89)</f>
        <v>458000</v>
      </c>
      <c r="I83" s="140"/>
    </row>
    <row r="84" spans="2:9" ht="15" thickBot="1">
      <c r="B84" s="10" t="s">
        <v>26</v>
      </c>
      <c r="C84" s="11">
        <v>31212</v>
      </c>
      <c r="D84" s="11" t="s">
        <v>14</v>
      </c>
      <c r="E84" s="13">
        <v>65000</v>
      </c>
      <c r="F84" s="28">
        <f aca="true" t="shared" si="5" ref="F84:F89">IF(E84-H84&lt;0,-(E84-H84),"")</f>
      </c>
      <c r="G84" s="28">
        <f aca="true" t="shared" si="6" ref="G84:G89">IF(E84-H84&gt;0,(E84-H84),"")</f>
      </c>
      <c r="H84" s="114">
        <v>65000</v>
      </c>
      <c r="I84" s="140"/>
    </row>
    <row r="85" spans="2:9" ht="15" thickBot="1">
      <c r="B85" s="10" t="s">
        <v>28</v>
      </c>
      <c r="C85" s="11">
        <v>31213</v>
      </c>
      <c r="D85" s="11" t="s">
        <v>16</v>
      </c>
      <c r="E85" s="13">
        <v>17000</v>
      </c>
      <c r="F85" s="28">
        <f t="shared" si="5"/>
      </c>
      <c r="G85" s="28">
        <f t="shared" si="6"/>
      </c>
      <c r="H85" s="114">
        <v>17000</v>
      </c>
      <c r="I85" s="140"/>
    </row>
    <row r="86" spans="2:9" ht="15" thickBot="1">
      <c r="B86" s="10" t="s">
        <v>30</v>
      </c>
      <c r="C86" s="11">
        <v>31214</v>
      </c>
      <c r="D86" s="11" t="s">
        <v>18</v>
      </c>
      <c r="E86" s="13">
        <v>35000</v>
      </c>
      <c r="F86" s="28">
        <f t="shared" si="5"/>
      </c>
      <c r="G86" s="28">
        <f t="shared" si="6"/>
      </c>
      <c r="H86" s="114">
        <v>35000</v>
      </c>
      <c r="I86" s="140"/>
    </row>
    <row r="87" spans="2:9" ht="15" thickBot="1">
      <c r="B87" s="10" t="s">
        <v>32</v>
      </c>
      <c r="C87" s="11">
        <v>31215</v>
      </c>
      <c r="D87" s="11" t="s">
        <v>20</v>
      </c>
      <c r="E87" s="13">
        <v>50000</v>
      </c>
      <c r="F87" s="28">
        <f t="shared" si="5"/>
      </c>
      <c r="G87" s="28">
        <f t="shared" si="6"/>
      </c>
      <c r="H87" s="114">
        <v>50000</v>
      </c>
      <c r="I87" s="140"/>
    </row>
    <row r="88" spans="2:9" ht="15" thickBot="1">
      <c r="B88" s="10" t="s">
        <v>34</v>
      </c>
      <c r="C88" s="11">
        <v>31216</v>
      </c>
      <c r="D88" s="11" t="s">
        <v>22</v>
      </c>
      <c r="E88" s="13">
        <v>145500</v>
      </c>
      <c r="F88" s="28">
        <f t="shared" si="5"/>
      </c>
      <c r="G88" s="28">
        <f t="shared" si="6"/>
      </c>
      <c r="H88" s="114">
        <v>145500</v>
      </c>
      <c r="I88" s="140"/>
    </row>
    <row r="89" spans="2:9" ht="15" thickBot="1">
      <c r="B89" s="10" t="s">
        <v>36</v>
      </c>
      <c r="C89" s="11">
        <v>31219</v>
      </c>
      <c r="D89" s="11" t="s">
        <v>23</v>
      </c>
      <c r="E89" s="13">
        <v>145500</v>
      </c>
      <c r="F89" s="28">
        <f t="shared" si="5"/>
      </c>
      <c r="G89" s="28">
        <f t="shared" si="6"/>
      </c>
      <c r="H89" s="114">
        <v>145500</v>
      </c>
      <c r="I89" s="140"/>
    </row>
    <row r="90" spans="2:9" ht="15" thickBot="1">
      <c r="B90" s="10" t="s">
        <v>38</v>
      </c>
      <c r="C90" s="39">
        <v>313</v>
      </c>
      <c r="D90" s="129" t="s">
        <v>167</v>
      </c>
      <c r="E90" s="28">
        <f>SUM(E91,E93,E96)</f>
        <v>1380580</v>
      </c>
      <c r="F90" s="28">
        <f>SUM(F91,F93,F96)</f>
        <v>0</v>
      </c>
      <c r="G90" s="28">
        <f>SUM(G91,G93,G96)</f>
        <v>0</v>
      </c>
      <c r="H90" s="28">
        <f>SUM(H91,H93,H96)</f>
        <v>1380580</v>
      </c>
      <c r="I90" s="141"/>
    </row>
    <row r="91" spans="2:9" ht="15" thickBot="1">
      <c r="B91" s="10"/>
      <c r="C91" s="132">
        <v>3131</v>
      </c>
      <c r="D91" s="17" t="s">
        <v>309</v>
      </c>
      <c r="E91" s="28">
        <f>SUM(E92)</f>
        <v>0</v>
      </c>
      <c r="F91" s="28">
        <f>SUM(F92)</f>
        <v>0</v>
      </c>
      <c r="G91" s="28">
        <f>SUM(G92)</f>
        <v>0</v>
      </c>
      <c r="H91" s="28">
        <f>SUM(H92)</f>
        <v>0</v>
      </c>
      <c r="I91" s="140"/>
    </row>
    <row r="92" spans="2:9" ht="15" thickBot="1">
      <c r="B92" s="10"/>
      <c r="C92" s="25">
        <v>31311</v>
      </c>
      <c r="D92" s="25" t="s">
        <v>310</v>
      </c>
      <c r="E92" s="34"/>
      <c r="F92" s="28">
        <f>IF(E92-H92&lt;0,-(E92-H92),"")</f>
      </c>
      <c r="G92" s="28">
        <f>IF(E92-H92&gt;0,(E92-H92),"")</f>
      </c>
      <c r="H92" s="34">
        <v>0</v>
      </c>
      <c r="I92" s="140"/>
    </row>
    <row r="93" spans="2:9" ht="15" thickBot="1">
      <c r="B93" s="10" t="s">
        <v>40</v>
      </c>
      <c r="C93" s="15">
        <v>3132</v>
      </c>
      <c r="D93" s="11" t="s">
        <v>182</v>
      </c>
      <c r="E93" s="30">
        <f>SUM(E94:E95)</f>
        <v>1380580</v>
      </c>
      <c r="F93" s="30">
        <f>SUM(F94:F95)</f>
        <v>0</v>
      </c>
      <c r="G93" s="30">
        <f>SUM(G94:G95)</f>
        <v>0</v>
      </c>
      <c r="H93" s="30">
        <f>SUM(H94:H95)</f>
        <v>1380580</v>
      </c>
      <c r="I93" s="140"/>
    </row>
    <row r="94" spans="2:9" ht="15" thickBot="1">
      <c r="B94" s="10" t="s">
        <v>42</v>
      </c>
      <c r="C94" s="11">
        <v>31321</v>
      </c>
      <c r="D94" s="11" t="s">
        <v>25</v>
      </c>
      <c r="E94" s="13">
        <v>1380580</v>
      </c>
      <c r="F94" s="28">
        <f>IF(E94-H94&lt;0,-(E94-H94),"")</f>
      </c>
      <c r="G94" s="28">
        <f>IF(E94-H94&gt;0,(E94-H94),"")</f>
      </c>
      <c r="H94" s="114">
        <v>1380580</v>
      </c>
      <c r="I94" s="141"/>
    </row>
    <row r="95" spans="2:9" ht="15" thickBot="1">
      <c r="B95" s="10" t="s">
        <v>44</v>
      </c>
      <c r="C95" s="11">
        <v>31322</v>
      </c>
      <c r="D95" s="11" t="s">
        <v>27</v>
      </c>
      <c r="E95" s="13">
        <v>0</v>
      </c>
      <c r="F95" s="28">
        <f>IF(E95-H95&lt;0,-(E95-H95),"")</f>
      </c>
      <c r="G95" s="28">
        <f>IF(E95-H95&gt;0,(E95-H95),"")</f>
      </c>
      <c r="H95" s="114">
        <v>0</v>
      </c>
      <c r="I95" s="141"/>
    </row>
    <row r="96" spans="2:9" ht="15" thickBot="1">
      <c r="B96" s="10" t="s">
        <v>46</v>
      </c>
      <c r="C96" s="15">
        <v>3133</v>
      </c>
      <c r="D96" s="11" t="s">
        <v>183</v>
      </c>
      <c r="E96" s="30">
        <f>SUM(E97)</f>
        <v>0</v>
      </c>
      <c r="F96" s="30">
        <f>SUM(F97)</f>
        <v>0</v>
      </c>
      <c r="G96" s="30">
        <f>SUM(G97)</f>
        <v>0</v>
      </c>
      <c r="H96" s="30">
        <f>SUM(H97)</f>
        <v>0</v>
      </c>
      <c r="I96" s="140"/>
    </row>
    <row r="97" spans="2:9" ht="15" thickBot="1">
      <c r="B97" s="10" t="s">
        <v>48</v>
      </c>
      <c r="C97" s="11">
        <v>31332</v>
      </c>
      <c r="D97" s="11" t="s">
        <v>183</v>
      </c>
      <c r="E97" s="13">
        <v>0</v>
      </c>
      <c r="F97" s="28">
        <f>IF(E97-H97&lt;0,-(E97-H97),"")</f>
      </c>
      <c r="G97" s="28">
        <f>IF(E97-H97&gt;0,(E97-H97),"")</f>
      </c>
      <c r="H97" s="114">
        <v>0</v>
      </c>
      <c r="I97" s="141"/>
    </row>
    <row r="98" ht="15" thickBot="1">
      <c r="I98" s="140"/>
    </row>
    <row r="99" spans="2:9" ht="27.75" thickBot="1">
      <c r="B99" s="8" t="s">
        <v>0</v>
      </c>
      <c r="C99" s="9" t="s">
        <v>1</v>
      </c>
      <c r="D99" s="9" t="s">
        <v>166</v>
      </c>
      <c r="E99" s="9" t="s">
        <v>2</v>
      </c>
      <c r="F99" s="99" t="s">
        <v>3</v>
      </c>
      <c r="G99" s="102" t="s">
        <v>4</v>
      </c>
      <c r="H99" s="9" t="s">
        <v>5</v>
      </c>
      <c r="I99" s="140"/>
    </row>
    <row r="100" spans="2:9" ht="15" thickBot="1">
      <c r="B100" s="185" t="s">
        <v>29</v>
      </c>
      <c r="C100" s="186"/>
      <c r="D100" s="186"/>
      <c r="E100" s="186"/>
      <c r="F100" s="186"/>
      <c r="G100" s="186"/>
      <c r="H100" s="187"/>
      <c r="I100" s="140"/>
    </row>
    <row r="101" spans="2:9" ht="15" thickBot="1">
      <c r="B101" s="21"/>
      <c r="C101" s="171"/>
      <c r="D101" s="172" t="s">
        <v>290</v>
      </c>
      <c r="E101" s="32">
        <f>E103+E117+E142+E184+E188+E206+E214</f>
        <v>7781226</v>
      </c>
      <c r="F101" s="32">
        <f>F103+F117+F142+F184+F188+F206+F214</f>
        <v>15750</v>
      </c>
      <c r="G101" s="32">
        <f>G103+G117+G142+G184+G188+G206+G214</f>
        <v>29875</v>
      </c>
      <c r="H101" s="32">
        <f>H103+H117+H142+H184+H188+H206+H214</f>
        <v>7767101</v>
      </c>
      <c r="I101" s="140"/>
    </row>
    <row r="102" spans="2:9" ht="15" thickBot="1">
      <c r="B102" s="53"/>
      <c r="C102" s="54"/>
      <c r="D102" s="54"/>
      <c r="E102" s="54"/>
      <c r="F102" s="71"/>
      <c r="G102" s="71"/>
      <c r="H102" s="17"/>
      <c r="I102" s="140"/>
    </row>
    <row r="103" spans="2:9" ht="15" thickBot="1">
      <c r="B103" s="10" t="s">
        <v>50</v>
      </c>
      <c r="C103" s="17">
        <v>321</v>
      </c>
      <c r="D103" s="19" t="s">
        <v>167</v>
      </c>
      <c r="E103" s="28">
        <f>E104+E110+E112+E115</f>
        <v>337000</v>
      </c>
      <c r="F103" s="28">
        <f>F104+F110+F112+F115</f>
        <v>0</v>
      </c>
      <c r="G103" s="28">
        <f>G104+G110+G112+G115</f>
        <v>0</v>
      </c>
      <c r="H103" s="28">
        <f>H104+H110+H112+H115</f>
        <v>337000</v>
      </c>
      <c r="I103" s="140"/>
    </row>
    <row r="104" spans="2:9" ht="15" thickBot="1">
      <c r="B104" s="10" t="s">
        <v>52</v>
      </c>
      <c r="C104" s="1">
        <v>3211</v>
      </c>
      <c r="D104" s="11" t="s">
        <v>187</v>
      </c>
      <c r="E104" s="27">
        <f>SUM(E105:E109)</f>
        <v>12000</v>
      </c>
      <c r="F104" s="28">
        <f>SUM(F105:F109)</f>
        <v>0</v>
      </c>
      <c r="G104" s="28">
        <f>SUM(G105:G109)</f>
        <v>0</v>
      </c>
      <c r="H104" s="28">
        <f>SUM(H105:H109)</f>
        <v>12000</v>
      </c>
      <c r="I104" s="140"/>
    </row>
    <row r="105" spans="2:9" ht="15" thickBot="1">
      <c r="B105" s="10" t="s">
        <v>54</v>
      </c>
      <c r="C105" s="11">
        <v>32111</v>
      </c>
      <c r="D105" s="11" t="s">
        <v>31</v>
      </c>
      <c r="E105" s="13">
        <v>6000</v>
      </c>
      <c r="F105" s="68">
        <f>IF(E105-H105&lt;0,-(E105-H105),"")</f>
      </c>
      <c r="G105" s="68">
        <f>IF(E105-H105&gt;0,(E105-H105),"")</f>
      </c>
      <c r="H105" s="113">
        <v>6000</v>
      </c>
      <c r="I105" s="140"/>
    </row>
    <row r="106" spans="2:9" ht="15" thickBot="1">
      <c r="B106" s="10" t="s">
        <v>56</v>
      </c>
      <c r="C106" s="11">
        <v>32112</v>
      </c>
      <c r="D106" s="11" t="s">
        <v>33</v>
      </c>
      <c r="E106" s="13">
        <v>500</v>
      </c>
      <c r="F106" s="68">
        <f>IF(E106-H106&lt;0,-(E106-H106),"")</f>
      </c>
      <c r="G106" s="68">
        <f>IF(E106-H106&gt;0,(E106-H106),"")</f>
      </c>
      <c r="H106" s="113">
        <v>500</v>
      </c>
      <c r="I106" s="140"/>
    </row>
    <row r="107" spans="2:9" ht="15" thickBot="1">
      <c r="B107" s="10" t="s">
        <v>58</v>
      </c>
      <c r="C107" s="11">
        <v>32113</v>
      </c>
      <c r="D107" s="11" t="s">
        <v>35</v>
      </c>
      <c r="E107" s="13">
        <v>3000</v>
      </c>
      <c r="F107" s="68">
        <f>IF(E107-H107&lt;0,-(E107-H107),"")</f>
      </c>
      <c r="G107" s="68">
        <f>IF(E107-H107&gt;0,(E107-H107),"")</f>
      </c>
      <c r="H107" s="113">
        <v>3000</v>
      </c>
      <c r="I107" s="140"/>
    </row>
    <row r="108" spans="2:9" ht="15" thickBot="1">
      <c r="B108" s="10" t="s">
        <v>59</v>
      </c>
      <c r="C108" s="11">
        <v>32115</v>
      </c>
      <c r="D108" s="11" t="s">
        <v>37</v>
      </c>
      <c r="E108" s="13">
        <v>1000</v>
      </c>
      <c r="F108" s="28">
        <f>IF(E108-H108&lt;0,-(E108-H108),"")</f>
      </c>
      <c r="G108" s="28">
        <f>IF(E108-H108&gt;0,(E108-H108),"")</f>
      </c>
      <c r="H108" s="113">
        <v>1000</v>
      </c>
      <c r="I108" s="140"/>
    </row>
    <row r="109" spans="2:9" ht="15" thickBot="1">
      <c r="B109" s="10" t="s">
        <v>61</v>
      </c>
      <c r="C109" s="11">
        <v>32119</v>
      </c>
      <c r="D109" s="11" t="s">
        <v>39</v>
      </c>
      <c r="E109" s="13">
        <v>1500</v>
      </c>
      <c r="F109" s="28">
        <f>IF(E109-H109&lt;0,-(E109-H109),"")</f>
      </c>
      <c r="G109" s="28">
        <f>IF(E109-H109&gt;0,(E109-H109),"")</f>
      </c>
      <c r="H109" s="113">
        <v>1500</v>
      </c>
      <c r="I109" s="140"/>
    </row>
    <row r="110" spans="2:9" ht="15" thickBot="1">
      <c r="B110" s="10" t="s">
        <v>63</v>
      </c>
      <c r="C110" s="1">
        <v>3212</v>
      </c>
      <c r="D110" s="11" t="s">
        <v>41</v>
      </c>
      <c r="E110" s="27">
        <f>SUM(E111)</f>
        <v>300000</v>
      </c>
      <c r="F110" s="28">
        <f>SUM(F111)</f>
        <v>0</v>
      </c>
      <c r="G110" s="28">
        <f>SUM(G111)</f>
        <v>0</v>
      </c>
      <c r="H110" s="28">
        <f>SUM(H111)</f>
        <v>300000</v>
      </c>
      <c r="I110" s="140"/>
    </row>
    <row r="111" spans="2:9" ht="15" thickBot="1">
      <c r="B111" s="10" t="s">
        <v>65</v>
      </c>
      <c r="C111" s="11">
        <v>32121</v>
      </c>
      <c r="D111" s="11" t="s">
        <v>41</v>
      </c>
      <c r="E111" s="13">
        <v>300000</v>
      </c>
      <c r="F111" s="28">
        <f>IF(E111-H111&lt;0,-(E111-H111),"")</f>
      </c>
      <c r="G111" s="28">
        <f>IF(E111-H111&gt;0,(E111-H111),"")</f>
      </c>
      <c r="H111" s="113">
        <v>300000</v>
      </c>
      <c r="I111" s="141"/>
    </row>
    <row r="112" spans="2:9" ht="17.25" customHeight="1" thickBot="1">
      <c r="B112" s="10" t="s">
        <v>67</v>
      </c>
      <c r="C112" s="1">
        <v>3213</v>
      </c>
      <c r="D112" s="11" t="s">
        <v>188</v>
      </c>
      <c r="E112" s="27">
        <f>SUM(E113:E114)</f>
        <v>25000</v>
      </c>
      <c r="F112" s="28">
        <f>SUM(F113:F114)</f>
        <v>0</v>
      </c>
      <c r="G112" s="28">
        <f>SUM(G113:G114)</f>
        <v>0</v>
      </c>
      <c r="H112" s="28">
        <f>SUM(H113:H114)</f>
        <v>25000</v>
      </c>
      <c r="I112" s="140"/>
    </row>
    <row r="113" spans="2:8" ht="15" customHeight="1" thickBot="1">
      <c r="B113" s="10" t="s">
        <v>69</v>
      </c>
      <c r="C113" s="11">
        <v>32131</v>
      </c>
      <c r="D113" s="11" t="s">
        <v>43</v>
      </c>
      <c r="E113" s="13">
        <v>15000</v>
      </c>
      <c r="F113" s="28">
        <f>IF(E113-H113&lt;0,-(E113-H113),"")</f>
      </c>
      <c r="G113" s="28">
        <f>IF(E113-H113&gt;0,(E113-H113),"")</f>
      </c>
      <c r="H113" s="113">
        <v>15000</v>
      </c>
    </row>
    <row r="114" spans="2:8" ht="17.25" customHeight="1" thickBot="1">
      <c r="B114" s="10" t="s">
        <v>71</v>
      </c>
      <c r="C114" s="11">
        <v>32132</v>
      </c>
      <c r="D114" s="11" t="s">
        <v>45</v>
      </c>
      <c r="E114" s="13">
        <v>10000</v>
      </c>
      <c r="F114" s="28">
        <f>IF(E114-H114&lt;0,-(E114-H114),"")</f>
      </c>
      <c r="G114" s="28">
        <f>IF(E114-H114&gt;0,(E114-H114),"")</f>
      </c>
      <c r="H114" s="113">
        <v>10000</v>
      </c>
    </row>
    <row r="115" spans="2:8" ht="17.25" customHeight="1" thickBot="1">
      <c r="B115" s="10" t="s">
        <v>73</v>
      </c>
      <c r="C115" s="19">
        <v>3214</v>
      </c>
      <c r="D115" s="11" t="s">
        <v>331</v>
      </c>
      <c r="E115" s="28">
        <f>SUM(E116)</f>
        <v>0</v>
      </c>
      <c r="F115" s="28">
        <f>SUM(F116)</f>
        <v>0</v>
      </c>
      <c r="G115" s="28">
        <f>SUM(G116)</f>
        <v>0</v>
      </c>
      <c r="H115" s="130">
        <f>SUM(H116)</f>
        <v>0</v>
      </c>
    </row>
    <row r="116" spans="2:8" ht="17.25" customHeight="1" thickBot="1">
      <c r="B116" s="10" t="s">
        <v>75</v>
      </c>
      <c r="C116" s="11">
        <v>32141</v>
      </c>
      <c r="D116" s="11" t="s">
        <v>332</v>
      </c>
      <c r="E116" s="13"/>
      <c r="F116" s="28">
        <f>IF(E116-H116&lt;0,-(E116-H116),"")</f>
      </c>
      <c r="G116" s="28">
        <f>IF(E116-H116&gt;0,(E116-H116),"")</f>
      </c>
      <c r="H116" s="113">
        <v>0</v>
      </c>
    </row>
    <row r="117" spans="2:8" ht="15" thickBot="1">
      <c r="B117" s="10" t="s">
        <v>77</v>
      </c>
      <c r="C117" s="17">
        <v>322</v>
      </c>
      <c r="D117" s="19" t="s">
        <v>167</v>
      </c>
      <c r="E117" s="28">
        <f>E118+E124+E127+E132+E137+E140</f>
        <v>5715408</v>
      </c>
      <c r="F117" s="28">
        <f>F118+F124+F127+F132+F137+F140</f>
        <v>0</v>
      </c>
      <c r="G117" s="28">
        <f>G118+G124+G127+G132+G137+G140</f>
        <v>0</v>
      </c>
      <c r="H117" s="28">
        <f>H118+H124+H127+H132+H137+H140</f>
        <v>5715408</v>
      </c>
    </row>
    <row r="118" spans="2:8" ht="15" thickBot="1">
      <c r="B118" s="10" t="s">
        <v>79</v>
      </c>
      <c r="C118" s="1">
        <v>3221</v>
      </c>
      <c r="D118" s="11" t="s">
        <v>189</v>
      </c>
      <c r="E118" s="27">
        <f>SUM(E119:E123)</f>
        <v>444200</v>
      </c>
      <c r="F118" s="28">
        <f>SUM(F119:F123)</f>
        <v>0</v>
      </c>
      <c r="G118" s="28">
        <f>SUM(G119:G123)</f>
        <v>0</v>
      </c>
      <c r="H118" s="28">
        <f>SUM(H119:H123)</f>
        <v>444200</v>
      </c>
    </row>
    <row r="119" spans="2:9" ht="15" thickBot="1">
      <c r="B119" s="10" t="s">
        <v>81</v>
      </c>
      <c r="C119" s="11">
        <v>32211</v>
      </c>
      <c r="D119" s="11" t="s">
        <v>47</v>
      </c>
      <c r="E119" s="13">
        <v>30000</v>
      </c>
      <c r="F119" s="68">
        <f>IF(E119-H119&lt;0,-(E119-H119),"")</f>
      </c>
      <c r="G119" s="68">
        <f>IF(E119-H119&gt;0,(E119-H119),"")</f>
      </c>
      <c r="H119" s="113">
        <v>30000</v>
      </c>
      <c r="I119" s="142"/>
    </row>
    <row r="120" spans="2:8" ht="15" thickBot="1">
      <c r="B120" s="10" t="s">
        <v>83</v>
      </c>
      <c r="C120" s="11">
        <v>32212</v>
      </c>
      <c r="D120" s="11" t="s">
        <v>49</v>
      </c>
      <c r="E120" s="13">
        <v>23000</v>
      </c>
      <c r="F120" s="68">
        <f>IF(E120-H120&lt;0,-(E120-H120),"")</f>
      </c>
      <c r="G120" s="68">
        <f>IF(E120-H120&gt;0,(E120-H120),"")</f>
      </c>
      <c r="H120" s="113">
        <v>23000</v>
      </c>
    </row>
    <row r="121" spans="2:9" ht="15" thickBot="1">
      <c r="B121" s="10" t="s">
        <v>85</v>
      </c>
      <c r="C121" s="11">
        <v>32214</v>
      </c>
      <c r="D121" s="11" t="s">
        <v>51</v>
      </c>
      <c r="E121" s="13">
        <v>255000</v>
      </c>
      <c r="F121" s="68">
        <f>IF(E121-H121&lt;0,-(E121-H121),"")</f>
      </c>
      <c r="G121" s="68">
        <f>IF(E121-H121&gt;0,(E121-H121),"")</f>
      </c>
      <c r="H121" s="113">
        <v>255000</v>
      </c>
      <c r="I121" s="142"/>
    </row>
    <row r="122" spans="2:9" ht="15" thickBot="1">
      <c r="B122" s="10">
        <v>41</v>
      </c>
      <c r="C122" s="11">
        <v>32216</v>
      </c>
      <c r="D122" s="11" t="s">
        <v>53</v>
      </c>
      <c r="E122" s="13">
        <v>121200</v>
      </c>
      <c r="F122" s="68">
        <f>IF(E122-H122&lt;0,-(E122-H122),"")</f>
      </c>
      <c r="G122" s="68">
        <f>IF(E122-H122&gt;0,(E122-H122),"")</f>
      </c>
      <c r="H122" s="113">
        <v>121200</v>
      </c>
      <c r="I122" s="142"/>
    </row>
    <row r="123" spans="2:9" ht="15" thickBot="1">
      <c r="B123" s="10" t="s">
        <v>88</v>
      </c>
      <c r="C123" s="11">
        <v>32219</v>
      </c>
      <c r="D123" s="11" t="s">
        <v>55</v>
      </c>
      <c r="E123" s="13">
        <v>15000</v>
      </c>
      <c r="F123" s="68">
        <f>IF(E123-H123&lt;0,-(E123-H123),"")</f>
      </c>
      <c r="G123" s="68">
        <f>IF(E123-H123&gt;0,(E123-H123),"")</f>
      </c>
      <c r="H123" s="113">
        <v>15000</v>
      </c>
      <c r="I123" s="142"/>
    </row>
    <row r="124" spans="2:8" ht="15" thickBot="1">
      <c r="B124" s="10" t="s">
        <v>90</v>
      </c>
      <c r="C124" s="1">
        <v>3222</v>
      </c>
      <c r="D124" s="11" t="s">
        <v>190</v>
      </c>
      <c r="E124" s="27">
        <f>SUM(E125:E126)</f>
        <v>3163000</v>
      </c>
      <c r="F124" s="28">
        <f>SUM(F125:F126)</f>
        <v>0</v>
      </c>
      <c r="G124" s="28">
        <f>SUM(G125:G126)</f>
        <v>0</v>
      </c>
      <c r="H124" s="28">
        <f>SUM(H125:H126)</f>
        <v>3163000</v>
      </c>
    </row>
    <row r="125" spans="2:9" ht="15" thickBot="1">
      <c r="B125" s="10" t="s">
        <v>92</v>
      </c>
      <c r="C125" s="11">
        <v>32224</v>
      </c>
      <c r="D125" s="11" t="s">
        <v>57</v>
      </c>
      <c r="E125" s="13">
        <v>2923000</v>
      </c>
      <c r="F125" s="68">
        <f>IF(E125-H125&lt;0,-(E125-H125),"")</f>
      </c>
      <c r="G125" s="68">
        <f>IF(E125-H125&gt;0,(E125-H125),"")</f>
      </c>
      <c r="H125" s="113">
        <v>2923000</v>
      </c>
      <c r="I125" s="142"/>
    </row>
    <row r="126" spans="2:9" ht="15" thickBot="1">
      <c r="B126" s="10" t="s">
        <v>94</v>
      </c>
      <c r="C126" s="11">
        <v>32229</v>
      </c>
      <c r="D126" s="11" t="s">
        <v>329</v>
      </c>
      <c r="E126" s="13">
        <v>240000</v>
      </c>
      <c r="F126" s="68">
        <f>IF(E126-H126&lt;0,-(E126-H126),"")</f>
      </c>
      <c r="G126" s="68">
        <f>IF(E126-H126&gt;0,(E126-H126),"")</f>
      </c>
      <c r="H126" s="113">
        <v>240000</v>
      </c>
      <c r="I126" s="142"/>
    </row>
    <row r="127" spans="2:8" ht="24" customHeight="1" thickBot="1">
      <c r="B127" s="10" t="s">
        <v>96</v>
      </c>
      <c r="C127" s="1">
        <v>3223</v>
      </c>
      <c r="D127" s="11" t="s">
        <v>191</v>
      </c>
      <c r="E127" s="27">
        <f>SUM(E128:E131)</f>
        <v>1847000</v>
      </c>
      <c r="F127" s="28">
        <f>SUM(F128:F131)</f>
        <v>0</v>
      </c>
      <c r="G127" s="28">
        <f>SUM(G128:G131)</f>
        <v>0</v>
      </c>
      <c r="H127" s="28">
        <f>SUM(H128:H131)</f>
        <v>1847000</v>
      </c>
    </row>
    <row r="128" spans="2:9" ht="17.25" customHeight="1" thickBot="1">
      <c r="B128" s="10" t="s">
        <v>98</v>
      </c>
      <c r="C128" s="11">
        <v>32231</v>
      </c>
      <c r="D128" s="11" t="s">
        <v>60</v>
      </c>
      <c r="E128" s="13">
        <v>630000</v>
      </c>
      <c r="F128" s="68">
        <f>IF(E128-H128&lt;0,-(E128-H128),"")</f>
      </c>
      <c r="G128" s="68">
        <f>IF(E128-H128&gt;0,(E128-H128),"")</f>
      </c>
      <c r="H128" s="113">
        <v>630000</v>
      </c>
      <c r="I128" s="142"/>
    </row>
    <row r="129" spans="2:9" ht="15" thickBot="1">
      <c r="B129" s="10" t="s">
        <v>100</v>
      </c>
      <c r="C129" s="11">
        <v>32232</v>
      </c>
      <c r="D129" s="11" t="s">
        <v>62</v>
      </c>
      <c r="E129" s="13">
        <v>1000000</v>
      </c>
      <c r="F129" s="68">
        <f>IF(E129-H129&lt;0,-(E129-H129),"")</f>
      </c>
      <c r="G129" s="68">
        <f>IF(E129-H129&gt;0,(E129-H129),"")</f>
      </c>
      <c r="H129" s="113">
        <v>1000000</v>
      </c>
      <c r="I129" s="142"/>
    </row>
    <row r="130" spans="2:9" ht="15" thickBot="1">
      <c r="B130" s="10" t="s">
        <v>102</v>
      </c>
      <c r="C130" s="11">
        <v>32233</v>
      </c>
      <c r="D130" s="11" t="s">
        <v>64</v>
      </c>
      <c r="E130" s="13">
        <v>170000</v>
      </c>
      <c r="F130" s="68">
        <f>IF(E130-H130&lt;0,-(E130-H130),"")</f>
      </c>
      <c r="G130" s="68">
        <f>IF(E130-H130&gt;0,(E130-H130),"")</f>
      </c>
      <c r="H130" s="113">
        <v>170000</v>
      </c>
      <c r="I130" s="142"/>
    </row>
    <row r="131" spans="2:8" ht="15" thickBot="1">
      <c r="B131" s="10" t="s">
        <v>104</v>
      </c>
      <c r="C131" s="11">
        <v>32234</v>
      </c>
      <c r="D131" s="11" t="s">
        <v>66</v>
      </c>
      <c r="E131" s="13">
        <v>47000</v>
      </c>
      <c r="F131" s="68">
        <f>IF(E131-H131&lt;0,-(E131-H131),"")</f>
      </c>
      <c r="G131" s="68">
        <f>IF(E131-H131&gt;0,(E131-H131),"")</f>
      </c>
      <c r="H131" s="113">
        <v>47000</v>
      </c>
    </row>
    <row r="132" spans="2:8" ht="15" thickBot="1">
      <c r="B132" s="10" t="s">
        <v>106</v>
      </c>
      <c r="C132" s="1">
        <v>3224</v>
      </c>
      <c r="D132" s="11" t="s">
        <v>192</v>
      </c>
      <c r="E132" s="27">
        <f>SUM(E133:E136)</f>
        <v>98000</v>
      </c>
      <c r="F132" s="28">
        <f>SUM(F133:F136)</f>
        <v>0</v>
      </c>
      <c r="G132" s="28">
        <f>SUM(G133:G136)</f>
        <v>0</v>
      </c>
      <c r="H132" s="28">
        <f>SUM(H133:H136)</f>
        <v>98000</v>
      </c>
    </row>
    <row r="133" spans="2:8" ht="19.5" customHeight="1" thickBot="1">
      <c r="B133" s="10" t="s">
        <v>108</v>
      </c>
      <c r="C133" s="11">
        <v>32241</v>
      </c>
      <c r="D133" s="11" t="s">
        <v>68</v>
      </c>
      <c r="E133" s="13">
        <v>70000</v>
      </c>
      <c r="F133" s="68">
        <f>IF(E133-H133&lt;0,-(E133-H133),"")</f>
      </c>
      <c r="G133" s="68">
        <f>IF(E133-H133&gt;0,(E133-H133),"")</f>
      </c>
      <c r="H133" s="113">
        <v>70000</v>
      </c>
    </row>
    <row r="134" spans="2:8" ht="19.5" customHeight="1" thickBot="1">
      <c r="B134" s="10" t="s">
        <v>110</v>
      </c>
      <c r="C134" s="11">
        <v>32242</v>
      </c>
      <c r="D134" s="11" t="s">
        <v>70</v>
      </c>
      <c r="E134" s="13">
        <v>16000</v>
      </c>
      <c r="F134" s="68">
        <f>IF(E134-H134&lt;0,-(E134-H134),"")</f>
      </c>
      <c r="G134" s="68">
        <f>IF(E134-H134&gt;0,(E134-H134),"")</f>
      </c>
      <c r="H134" s="113">
        <v>16000</v>
      </c>
    </row>
    <row r="135" spans="2:8" ht="15" thickBot="1">
      <c r="B135" s="10" t="s">
        <v>112</v>
      </c>
      <c r="C135" s="11">
        <v>32243</v>
      </c>
      <c r="D135" s="11" t="s">
        <v>72</v>
      </c>
      <c r="E135" s="13">
        <v>2000</v>
      </c>
      <c r="F135" s="68">
        <f>IF(E135-H135&lt;0,-(E135-H135),"")</f>
      </c>
      <c r="G135" s="68">
        <f>IF(E135-H135&gt;0,(E135-H135),"")</f>
      </c>
      <c r="H135" s="113">
        <v>2000</v>
      </c>
    </row>
    <row r="136" spans="2:8" ht="15" thickBot="1">
      <c r="B136" s="10" t="s">
        <v>113</v>
      </c>
      <c r="C136" s="11">
        <v>32244</v>
      </c>
      <c r="D136" s="11" t="s">
        <v>74</v>
      </c>
      <c r="E136" s="13">
        <v>10000</v>
      </c>
      <c r="F136" s="68">
        <f>IF(E136-H136&lt;0,-(E136-H136),"")</f>
      </c>
      <c r="G136" s="68">
        <f>IF(E136-H136&gt;0,(E136-H136),"")</f>
      </c>
      <c r="H136" s="113">
        <v>10000</v>
      </c>
    </row>
    <row r="137" spans="2:8" ht="15" thickBot="1">
      <c r="B137" s="10" t="s">
        <v>115</v>
      </c>
      <c r="C137" s="1">
        <v>3225</v>
      </c>
      <c r="D137" s="11" t="s">
        <v>193</v>
      </c>
      <c r="E137" s="27">
        <f>SUM(E138:E139)</f>
        <v>98208</v>
      </c>
      <c r="F137" s="28">
        <f>SUM(F138:F139)</f>
        <v>0</v>
      </c>
      <c r="G137" s="28">
        <f>SUM(G138:G139)</f>
        <v>0</v>
      </c>
      <c r="H137" s="28">
        <f>SUM(H138:H139)</f>
        <v>98208</v>
      </c>
    </row>
    <row r="138" spans="2:8" ht="15" thickBot="1">
      <c r="B138" s="10" t="s">
        <v>117</v>
      </c>
      <c r="C138" s="11">
        <v>32251</v>
      </c>
      <c r="D138" s="11" t="s">
        <v>76</v>
      </c>
      <c r="E138" s="13">
        <v>98208</v>
      </c>
      <c r="F138" s="68">
        <f>IF(E138-H138&lt;0,-(E138-H138),"")</f>
      </c>
      <c r="G138" s="68">
        <f>IF(E138-H138&gt;0,(E138-H138),"")</f>
      </c>
      <c r="H138" s="113">
        <v>98208</v>
      </c>
    </row>
    <row r="139" spans="2:8" ht="15" thickBot="1">
      <c r="B139" s="10" t="s">
        <v>119</v>
      </c>
      <c r="C139" s="11">
        <v>32252</v>
      </c>
      <c r="D139" s="11" t="s">
        <v>78</v>
      </c>
      <c r="E139" s="13">
        <v>0</v>
      </c>
      <c r="F139" s="68">
        <f>IF(E139-H139&lt;0,-(E139-H139),"")</f>
      </c>
      <c r="G139" s="68">
        <f>IF(E139-H139&gt;0,(E139-H139),"")</f>
      </c>
      <c r="H139" s="18">
        <v>0</v>
      </c>
    </row>
    <row r="140" spans="2:8" ht="15" thickBot="1">
      <c r="B140" s="10" t="s">
        <v>121</v>
      </c>
      <c r="C140" s="1">
        <v>3227</v>
      </c>
      <c r="D140" s="11" t="s">
        <v>194</v>
      </c>
      <c r="E140" s="27">
        <f>SUM(E141)</f>
        <v>65000</v>
      </c>
      <c r="F140" s="28">
        <f>SUM(F141)</f>
        <v>0</v>
      </c>
      <c r="G140" s="28">
        <f>SUM(G141)</f>
        <v>0</v>
      </c>
      <c r="H140" s="28">
        <f>SUM(H141)</f>
        <v>65000</v>
      </c>
    </row>
    <row r="141" spans="2:8" ht="15" thickBot="1">
      <c r="B141" s="10" t="s">
        <v>123</v>
      </c>
      <c r="C141" s="11">
        <v>32271</v>
      </c>
      <c r="D141" s="11" t="s">
        <v>80</v>
      </c>
      <c r="E141" s="13">
        <v>65000</v>
      </c>
      <c r="F141" s="68">
        <f>IF(E141-H141&lt;0,-(E141-H141),"")</f>
      </c>
      <c r="G141" s="68">
        <f>IF(E141-H141&gt;0,(E141-H141),"")</f>
      </c>
      <c r="H141" s="113">
        <v>65000</v>
      </c>
    </row>
    <row r="142" spans="2:8" ht="15" thickBot="1">
      <c r="B142" s="10" t="s">
        <v>125</v>
      </c>
      <c r="C142" s="17">
        <v>323</v>
      </c>
      <c r="D142" s="19" t="s">
        <v>167</v>
      </c>
      <c r="E142" s="28">
        <f>E143+E148+E153+E155+E161+E163+E167+E172+E176</f>
        <v>1519660</v>
      </c>
      <c r="F142" s="28">
        <f>F143+F148+F153+F155+F161+F163+F167+F172+F176</f>
        <v>15750</v>
      </c>
      <c r="G142" s="28">
        <f>G143+G148+G153+G155+G161+G163+G167+G172+G176</f>
        <v>29875</v>
      </c>
      <c r="H142" s="28">
        <f>H143+H148+H153+H155+H161+H163+H167+H172+H176</f>
        <v>1505535</v>
      </c>
    </row>
    <row r="143" spans="2:8" ht="15" thickBot="1">
      <c r="B143" s="10" t="s">
        <v>127</v>
      </c>
      <c r="C143" s="1">
        <v>3231</v>
      </c>
      <c r="D143" s="11" t="s">
        <v>195</v>
      </c>
      <c r="E143" s="27">
        <f>SUM(E144:E147)</f>
        <v>43100</v>
      </c>
      <c r="F143" s="28">
        <f>SUM(F144:F147)</f>
        <v>0</v>
      </c>
      <c r="G143" s="28">
        <f>SUM(G144:G147)</f>
        <v>0</v>
      </c>
      <c r="H143" s="28">
        <f>SUM(H144:H147)</f>
        <v>43100</v>
      </c>
    </row>
    <row r="144" spans="2:9" ht="15" thickBot="1">
      <c r="B144" s="10" t="s">
        <v>129</v>
      </c>
      <c r="C144" s="11">
        <v>32311</v>
      </c>
      <c r="D144" s="11" t="s">
        <v>82</v>
      </c>
      <c r="E144" s="13">
        <v>27000</v>
      </c>
      <c r="F144" s="68">
        <f>IF(E144-H144&lt;0,-(E144-H144),"")</f>
      </c>
      <c r="G144" s="68">
        <f>IF(E144-H144&gt;0,(E144-H144),"")</f>
      </c>
      <c r="H144" s="113">
        <v>27000</v>
      </c>
      <c r="I144" s="142"/>
    </row>
    <row r="145" spans="2:9" ht="15" thickBot="1">
      <c r="B145" s="10" t="s">
        <v>131</v>
      </c>
      <c r="C145" s="11">
        <v>32312</v>
      </c>
      <c r="D145" s="11" t="s">
        <v>84</v>
      </c>
      <c r="E145" s="13">
        <v>10000</v>
      </c>
      <c r="F145" s="68">
        <f>IF(E145-H145&lt;0,-(E145-H145),"")</f>
      </c>
      <c r="G145" s="68">
        <f>IF(E145-H145&gt;0,(E145-H145),"")</f>
      </c>
      <c r="H145" s="113">
        <v>10000</v>
      </c>
      <c r="I145" s="142"/>
    </row>
    <row r="146" spans="2:8" ht="15" thickBot="1">
      <c r="B146" s="10" t="s">
        <v>133</v>
      </c>
      <c r="C146" s="11">
        <v>32313</v>
      </c>
      <c r="D146" s="11" t="s">
        <v>86</v>
      </c>
      <c r="E146" s="13">
        <v>6000</v>
      </c>
      <c r="F146" s="68">
        <f>IF(E146-H146&lt;0,-(E146-H146),"")</f>
      </c>
      <c r="G146" s="68">
        <f>IF(E146-H146&gt;0,(E146-H146),"")</f>
      </c>
      <c r="H146" s="113">
        <v>6000</v>
      </c>
    </row>
    <row r="147" spans="2:8" ht="15" thickBot="1">
      <c r="B147" s="10" t="s">
        <v>135</v>
      </c>
      <c r="C147" s="11">
        <v>32314</v>
      </c>
      <c r="D147" s="11" t="s">
        <v>87</v>
      </c>
      <c r="E147" s="14">
        <v>100</v>
      </c>
      <c r="F147" s="68">
        <f>IF(E147-H147&lt;0,-(E147-H147),"")</f>
      </c>
      <c r="G147" s="68">
        <f>IF(E147-H147&gt;0,(E147-H147),"")</f>
      </c>
      <c r="H147" s="113">
        <v>100</v>
      </c>
    </row>
    <row r="148" spans="2:8" ht="15" thickBot="1">
      <c r="B148" s="10" t="s">
        <v>137</v>
      </c>
      <c r="C148" s="1">
        <v>3232</v>
      </c>
      <c r="D148" s="11" t="s">
        <v>196</v>
      </c>
      <c r="E148" s="27">
        <f>SUM(E149:E152)</f>
        <v>697200</v>
      </c>
      <c r="F148" s="28">
        <f>SUM(F149:F152)</f>
        <v>15750</v>
      </c>
      <c r="G148" s="28">
        <f>SUM(G149:G152)</f>
        <v>29875</v>
      </c>
      <c r="H148" s="28">
        <f>SUM(H149:H152)</f>
        <v>683075</v>
      </c>
    </row>
    <row r="149" spans="2:9" ht="15" thickBot="1">
      <c r="B149" s="10" t="s">
        <v>139</v>
      </c>
      <c r="C149" s="11">
        <v>32321</v>
      </c>
      <c r="D149" s="11" t="s">
        <v>89</v>
      </c>
      <c r="E149" s="13">
        <v>528000</v>
      </c>
      <c r="F149" s="68">
        <f>IF(E149-H149&lt;0,-(E149-H149),"")</f>
      </c>
      <c r="G149" s="68">
        <f>IF(E149-H149&gt;0,(E149-H149),"")</f>
        <v>29875</v>
      </c>
      <c r="H149" s="113">
        <v>498125</v>
      </c>
      <c r="I149" s="142"/>
    </row>
    <row r="150" spans="2:9" ht="15" thickBot="1">
      <c r="B150" s="10" t="s">
        <v>141</v>
      </c>
      <c r="C150" s="11">
        <v>32322</v>
      </c>
      <c r="D150" s="11" t="s">
        <v>91</v>
      </c>
      <c r="E150" s="13">
        <v>80000</v>
      </c>
      <c r="F150" s="68">
        <f>IF(E150-H150&lt;0,-(E150-H150),"")</f>
      </c>
      <c r="G150" s="68">
        <f>IF(E150-H150&gt;0,(E150-H150),"")</f>
      </c>
      <c r="H150" s="113">
        <v>80000</v>
      </c>
      <c r="I150" s="142"/>
    </row>
    <row r="151" spans="2:9" ht="15" thickBot="1">
      <c r="B151" s="10" t="s">
        <v>143</v>
      </c>
      <c r="C151" s="11">
        <v>32323</v>
      </c>
      <c r="D151" s="11" t="s">
        <v>93</v>
      </c>
      <c r="E151" s="13">
        <v>24000</v>
      </c>
      <c r="F151" s="68">
        <f>IF(E151-H151&lt;0,-(E151-H151),"")</f>
      </c>
      <c r="G151" s="68">
        <f>IF(E151-H151&gt;0,(E151-H151),"")</f>
      </c>
      <c r="H151" s="113">
        <v>24000</v>
      </c>
      <c r="I151" s="142"/>
    </row>
    <row r="152" spans="2:9" ht="15" thickBot="1">
      <c r="B152" s="10" t="s">
        <v>145</v>
      </c>
      <c r="C152" s="11">
        <v>32329</v>
      </c>
      <c r="D152" s="11" t="s">
        <v>95</v>
      </c>
      <c r="E152" s="13">
        <v>65200</v>
      </c>
      <c r="F152" s="68">
        <f>IF(E152-H152&lt;0,-(E152-H152),"")</f>
        <v>15750</v>
      </c>
      <c r="G152" s="68">
        <f>IF(E152-H152&gt;0,(E152-H152),"")</f>
      </c>
      <c r="H152" s="113">
        <v>80950</v>
      </c>
      <c r="I152" s="142"/>
    </row>
    <row r="153" spans="2:8" ht="15" thickBot="1">
      <c r="B153" s="10" t="s">
        <v>146</v>
      </c>
      <c r="C153" s="1">
        <v>3233</v>
      </c>
      <c r="D153" s="11" t="s">
        <v>197</v>
      </c>
      <c r="E153" s="27">
        <f>SUM(E154)</f>
        <v>20000</v>
      </c>
      <c r="F153" s="28">
        <f>SUM(F154)</f>
        <v>0</v>
      </c>
      <c r="G153" s="28">
        <f>SUM(G154)</f>
        <v>0</v>
      </c>
      <c r="H153" s="28">
        <f>SUM(H154)</f>
        <v>20000</v>
      </c>
    </row>
    <row r="154" spans="2:9" ht="15" thickBot="1">
      <c r="B154" s="10" t="s">
        <v>148</v>
      </c>
      <c r="C154" s="11">
        <v>32339</v>
      </c>
      <c r="D154" s="11" t="s">
        <v>97</v>
      </c>
      <c r="E154" s="13">
        <v>20000</v>
      </c>
      <c r="F154" s="68">
        <f>IF(E154-H154&lt;0,-(E154-H154),"")</f>
      </c>
      <c r="G154" s="68">
        <f>IF(E154-H154&gt;0,(E154-H154),"")</f>
      </c>
      <c r="H154" s="113">
        <v>20000</v>
      </c>
      <c r="I154" s="142"/>
    </row>
    <row r="155" spans="2:8" ht="15" thickBot="1">
      <c r="B155" s="10" t="s">
        <v>150</v>
      </c>
      <c r="C155" s="1">
        <v>3234</v>
      </c>
      <c r="D155" s="11" t="s">
        <v>198</v>
      </c>
      <c r="E155" s="27">
        <f>SUM(E156:E160)</f>
        <v>598860</v>
      </c>
      <c r="F155" s="28">
        <f>SUM(F156:F160)</f>
        <v>0</v>
      </c>
      <c r="G155" s="28">
        <f>SUM(G156:G160)</f>
        <v>0</v>
      </c>
      <c r="H155" s="28">
        <f>SUM(H156:H160)</f>
        <v>598860</v>
      </c>
    </row>
    <row r="156" spans="2:9" ht="15" thickBot="1">
      <c r="B156" s="10" t="s">
        <v>152</v>
      </c>
      <c r="C156" s="11">
        <v>32341</v>
      </c>
      <c r="D156" s="11" t="s">
        <v>99</v>
      </c>
      <c r="E156" s="13">
        <v>320000</v>
      </c>
      <c r="F156" s="68">
        <f>IF(E156-H156&lt;0,-(E156-H156),"")</f>
      </c>
      <c r="G156" s="68">
        <f>IF(E156-H156&gt;0,(E156-H156),"")</f>
      </c>
      <c r="H156" s="113">
        <v>320000</v>
      </c>
      <c r="I156" s="142"/>
    </row>
    <row r="157" spans="2:12" ht="15" thickBot="1">
      <c r="B157" s="10" t="s">
        <v>153</v>
      </c>
      <c r="C157" s="11">
        <v>32342</v>
      </c>
      <c r="D157" s="11" t="s">
        <v>101</v>
      </c>
      <c r="E157" s="13">
        <v>190000</v>
      </c>
      <c r="F157" s="68">
        <f>IF(E157-H157&lt;0,-(E157-H157),"")</f>
      </c>
      <c r="G157" s="68">
        <f>IF(E157-H157&gt;0,(E157-H157),"")</f>
      </c>
      <c r="H157" s="113">
        <v>190000</v>
      </c>
      <c r="I157" s="142"/>
      <c r="J157" s="33"/>
      <c r="K157" s="33"/>
      <c r="L157" s="33"/>
    </row>
    <row r="158" spans="2:12" ht="15" thickBot="1">
      <c r="B158" s="10" t="s">
        <v>155</v>
      </c>
      <c r="C158" s="11">
        <v>32343</v>
      </c>
      <c r="D158" s="11" t="s">
        <v>103</v>
      </c>
      <c r="E158" s="13">
        <v>35000</v>
      </c>
      <c r="F158" s="68">
        <f>IF(E158-H158&lt;0,-(E158-H158),"")</f>
      </c>
      <c r="G158" s="68">
        <f>IF(E158-H158&gt;0,(E158-H158),"")</f>
      </c>
      <c r="H158" s="113">
        <v>35000</v>
      </c>
      <c r="I158" s="142"/>
      <c r="J158" s="33"/>
      <c r="K158" s="33"/>
      <c r="L158" s="33"/>
    </row>
    <row r="159" spans="2:12" ht="15" thickBot="1">
      <c r="B159" s="10" t="s">
        <v>157</v>
      </c>
      <c r="C159" s="11">
        <v>32344</v>
      </c>
      <c r="D159" s="11" t="s">
        <v>105</v>
      </c>
      <c r="E159" s="13">
        <v>3000</v>
      </c>
      <c r="F159" s="68">
        <f>IF(E159-H159&lt;0,-(E159-H159),"")</f>
      </c>
      <c r="G159" s="68">
        <f>IF(E159-H159&gt;0,(E159-H159),"")</f>
      </c>
      <c r="H159" s="113">
        <v>3000</v>
      </c>
      <c r="I159" s="142"/>
      <c r="J159" s="33"/>
      <c r="K159" s="33"/>
      <c r="L159" s="33"/>
    </row>
    <row r="160" spans="2:12" ht="15" thickBot="1">
      <c r="B160" s="10" t="s">
        <v>159</v>
      </c>
      <c r="C160" s="11">
        <v>32349</v>
      </c>
      <c r="D160" s="11" t="s">
        <v>107</v>
      </c>
      <c r="E160" s="13">
        <v>50860</v>
      </c>
      <c r="F160" s="68">
        <f>IF(E160-H160&lt;0,-(E160-H160),"")</f>
      </c>
      <c r="G160" s="68">
        <f>IF(E160-H160&gt;0,(E160-H160),"")</f>
      </c>
      <c r="H160" s="113">
        <v>50860</v>
      </c>
      <c r="I160" s="142"/>
      <c r="J160" s="33"/>
      <c r="K160" s="33"/>
      <c r="L160" s="33"/>
    </row>
    <row r="161" spans="2:12" ht="15" thickBot="1">
      <c r="B161" s="10" t="s">
        <v>161</v>
      </c>
      <c r="C161" s="15">
        <v>3235</v>
      </c>
      <c r="D161" s="17" t="s">
        <v>311</v>
      </c>
      <c r="E161" s="28">
        <f>SUM(E162)</f>
        <v>0</v>
      </c>
      <c r="F161" s="28">
        <f>SUM(F162)</f>
        <v>0</v>
      </c>
      <c r="G161" s="28">
        <f>SUM(G162)</f>
        <v>0</v>
      </c>
      <c r="H161" s="130">
        <f>SUM(H162)</f>
        <v>0</v>
      </c>
      <c r="J161" s="33"/>
      <c r="K161" s="33"/>
      <c r="L161" s="33"/>
    </row>
    <row r="162" spans="2:12" ht="15" thickBot="1">
      <c r="B162" s="10" t="s">
        <v>163</v>
      </c>
      <c r="C162" s="11">
        <v>32359</v>
      </c>
      <c r="D162" s="11" t="s">
        <v>321</v>
      </c>
      <c r="E162" s="13">
        <v>0</v>
      </c>
      <c r="F162" s="68">
        <f>IF(E162-H162&lt;0,-(E162-H162),"")</f>
      </c>
      <c r="G162" s="68">
        <f>IF(E162-H162&gt;0,(E162-H162),"")</f>
      </c>
      <c r="H162" s="113">
        <v>0</v>
      </c>
      <c r="J162" s="33"/>
      <c r="K162" s="33"/>
      <c r="L162" s="33"/>
    </row>
    <row r="163" spans="2:12" ht="15" thickBot="1">
      <c r="B163" s="10" t="s">
        <v>165</v>
      </c>
      <c r="C163" s="1">
        <v>3236</v>
      </c>
      <c r="D163" s="11" t="s">
        <v>199</v>
      </c>
      <c r="E163" s="27">
        <f>SUM(E164:E166)</f>
        <v>50000</v>
      </c>
      <c r="F163" s="28">
        <f>SUM(F164:F166)</f>
        <v>0</v>
      </c>
      <c r="G163" s="28">
        <f>SUM(G164:G166)</f>
        <v>0</v>
      </c>
      <c r="H163" s="28">
        <f>SUM(H164:H166)</f>
        <v>50000</v>
      </c>
      <c r="J163" s="33"/>
      <c r="K163" s="33"/>
      <c r="L163" s="33"/>
    </row>
    <row r="164" spans="2:8" ht="15" thickBot="1">
      <c r="B164" s="10" t="s">
        <v>173</v>
      </c>
      <c r="C164" s="11">
        <v>32361</v>
      </c>
      <c r="D164" s="11" t="s">
        <v>109</v>
      </c>
      <c r="E164" s="13">
        <v>26000</v>
      </c>
      <c r="F164" s="68">
        <f>IF(E164-H164&lt;0,-(E164-H164),"")</f>
      </c>
      <c r="G164" s="68">
        <f>IF(E164-H164&gt;0,(E164-H164),"")</f>
      </c>
      <c r="H164" s="113">
        <v>26000</v>
      </c>
    </row>
    <row r="165" spans="2:8" ht="15" thickBot="1">
      <c r="B165" s="10" t="s">
        <v>174</v>
      </c>
      <c r="C165" s="11">
        <v>32363</v>
      </c>
      <c r="D165" s="11" t="s">
        <v>330</v>
      </c>
      <c r="E165" s="13">
        <v>11000</v>
      </c>
      <c r="F165" s="68">
        <f>IF(E165-H165&lt;0,-(E165-H165),"")</f>
      </c>
      <c r="G165" s="68">
        <f>IF(E165-H165&gt;0,(E165-H165),"")</f>
      </c>
      <c r="H165" s="113">
        <v>11000</v>
      </c>
    </row>
    <row r="166" spans="2:9" ht="15" thickBot="1">
      <c r="B166" s="10" t="s">
        <v>175</v>
      </c>
      <c r="C166" s="11">
        <v>32369</v>
      </c>
      <c r="D166" s="11" t="s">
        <v>111</v>
      </c>
      <c r="E166" s="13">
        <v>13000</v>
      </c>
      <c r="F166" s="68">
        <f>IF(E166-H166&lt;0,-(E166-H166),"")</f>
      </c>
      <c r="G166" s="68">
        <f>IF(E166-H166&gt;0,(E166-H166),"")</f>
      </c>
      <c r="H166" s="113">
        <v>13000</v>
      </c>
      <c r="I166" s="142"/>
    </row>
    <row r="167" spans="2:8" ht="15" thickBot="1">
      <c r="B167" s="10" t="s">
        <v>176</v>
      </c>
      <c r="C167" s="1">
        <v>3237</v>
      </c>
      <c r="D167" s="11" t="s">
        <v>200</v>
      </c>
      <c r="E167" s="27">
        <f>SUM(E168:E171)</f>
        <v>30000</v>
      </c>
      <c r="F167" s="28">
        <f>SUM(F168:F171)</f>
        <v>0</v>
      </c>
      <c r="G167" s="28">
        <f>SUM(G169:G171)</f>
        <v>0</v>
      </c>
      <c r="H167" s="28">
        <f>SUM(H168:H171)</f>
        <v>30000</v>
      </c>
    </row>
    <row r="168" spans="2:8" ht="15" thickBot="1">
      <c r="B168" s="10" t="s">
        <v>338</v>
      </c>
      <c r="C168" s="164">
        <v>32372</v>
      </c>
      <c r="D168" s="11" t="s">
        <v>339</v>
      </c>
      <c r="E168" s="34">
        <v>5000</v>
      </c>
      <c r="F168" s="28">
        <f>IF(E168-H168&lt;0,-(E168-H168),"")</f>
      </c>
      <c r="G168" s="28">
        <f>IF(E168-H168&gt;0,(E168-H168),"")</f>
      </c>
      <c r="H168" s="34">
        <v>5000</v>
      </c>
    </row>
    <row r="169" spans="2:8" ht="15" thickBot="1">
      <c r="B169" s="10" t="s">
        <v>177</v>
      </c>
      <c r="C169" s="20">
        <v>32373</v>
      </c>
      <c r="D169" s="11" t="s">
        <v>326</v>
      </c>
      <c r="E169" s="34">
        <v>5000</v>
      </c>
      <c r="F169" s="68">
        <f>IF(E169-H169&lt;0,-(E169-H169),"")</f>
      </c>
      <c r="G169" s="68">
        <f>IF(E169-H169&gt;0,(E169-H169),"")</f>
      </c>
      <c r="H169" s="113">
        <v>5000</v>
      </c>
    </row>
    <row r="170" spans="2:11" ht="15" thickBot="1">
      <c r="B170" s="10" t="s">
        <v>211</v>
      </c>
      <c r="C170" s="11">
        <v>32377</v>
      </c>
      <c r="D170" s="11" t="s">
        <v>328</v>
      </c>
      <c r="E170" s="13">
        <v>20000</v>
      </c>
      <c r="F170" s="68">
        <f>IF(E170-H170&lt;0,-(E170-H170),"")</f>
      </c>
      <c r="G170" s="68">
        <f>IF(E170-H170&gt;0,(E170-H170),"")</f>
      </c>
      <c r="H170" s="113">
        <v>20000</v>
      </c>
      <c r="K170" s="146"/>
    </row>
    <row r="171" spans="2:8" ht="15" thickBot="1">
      <c r="B171" s="10" t="s">
        <v>212</v>
      </c>
      <c r="C171" s="11">
        <v>32379</v>
      </c>
      <c r="D171" s="11" t="s">
        <v>114</v>
      </c>
      <c r="E171" s="13">
        <v>0</v>
      </c>
      <c r="F171" s="68">
        <f>IF(E171-H171&lt;0,-(E171-H171),"")</f>
      </c>
      <c r="G171" s="68">
        <f>IF(E171-H171&gt;0,(E171-H171),"")</f>
      </c>
      <c r="H171" s="113">
        <v>0</v>
      </c>
    </row>
    <row r="172" spans="2:8" ht="15" thickBot="1">
      <c r="B172" s="10" t="s">
        <v>213</v>
      </c>
      <c r="C172" s="1">
        <v>3238</v>
      </c>
      <c r="D172" s="11" t="s">
        <v>201</v>
      </c>
      <c r="E172" s="27">
        <f>SUM(E173:E175)</f>
        <v>53000</v>
      </c>
      <c r="F172" s="28">
        <f>SUM(F173:F175)</f>
        <v>0</v>
      </c>
      <c r="G172" s="28">
        <f>SUM(G173:G175)</f>
        <v>0</v>
      </c>
      <c r="H172" s="28">
        <f>SUM(H173:H175)</f>
        <v>53000</v>
      </c>
    </row>
    <row r="173" spans="2:8" ht="15" thickBot="1">
      <c r="B173" s="10" t="s">
        <v>175</v>
      </c>
      <c r="C173" s="11">
        <v>32381</v>
      </c>
      <c r="D173" s="11" t="s">
        <v>116</v>
      </c>
      <c r="E173" s="13">
        <v>21000</v>
      </c>
      <c r="F173" s="68">
        <f>IF(E173-H173&lt;0,-(E173-H173),"")</f>
      </c>
      <c r="G173" s="68">
        <f>IF(E173-H173&gt;0,(E173-H173),"")</f>
      </c>
      <c r="H173" s="113">
        <v>21000</v>
      </c>
    </row>
    <row r="174" spans="2:9" ht="15" thickBot="1">
      <c r="B174" s="10" t="s">
        <v>176</v>
      </c>
      <c r="C174" s="11">
        <v>32382</v>
      </c>
      <c r="D174" s="11" t="s">
        <v>118</v>
      </c>
      <c r="E174" s="13">
        <v>10000</v>
      </c>
      <c r="F174" s="68">
        <f>IF(E174-H174&lt;0,-(E174-H174),"")</f>
      </c>
      <c r="G174" s="68">
        <f>IF(E174-H174&gt;0,(E174-H174),"")</f>
      </c>
      <c r="H174" s="113">
        <v>10000</v>
      </c>
      <c r="I174" s="142"/>
    </row>
    <row r="175" spans="2:8" ht="15" thickBot="1">
      <c r="B175" s="10" t="s">
        <v>177</v>
      </c>
      <c r="C175" s="11">
        <v>32389</v>
      </c>
      <c r="D175" s="11" t="s">
        <v>120</v>
      </c>
      <c r="E175" s="13">
        <v>22000</v>
      </c>
      <c r="F175" s="68">
        <f>IF(E175-H175&lt;0,-(E175-H175),"")</f>
      </c>
      <c r="G175" s="68">
        <f>IF(E175-H175&gt;0,(E175-H175),"")</f>
      </c>
      <c r="H175" s="113">
        <v>22000</v>
      </c>
    </row>
    <row r="176" spans="2:8" ht="15" thickBot="1">
      <c r="B176" s="10" t="s">
        <v>211</v>
      </c>
      <c r="C176" s="1">
        <v>3239</v>
      </c>
      <c r="D176" s="11" t="s">
        <v>202</v>
      </c>
      <c r="E176" s="27">
        <f>SUM(E177:E183)</f>
        <v>27500</v>
      </c>
      <c r="F176" s="28">
        <f>SUM(F177:F183)</f>
        <v>0</v>
      </c>
      <c r="G176" s="28">
        <f>SUM(G177:G183)</f>
        <v>0</v>
      </c>
      <c r="H176" s="28">
        <f>SUM(H177:H183)</f>
        <v>27500</v>
      </c>
    </row>
    <row r="177" spans="2:9" ht="15" thickBot="1">
      <c r="B177" s="10" t="s">
        <v>212</v>
      </c>
      <c r="C177" s="11">
        <v>32391</v>
      </c>
      <c r="D177" s="11" t="s">
        <v>122</v>
      </c>
      <c r="E177" s="13">
        <v>12000</v>
      </c>
      <c r="F177" s="68">
        <f aca="true" t="shared" si="7" ref="F177:F183">IF(E177-H177&lt;0,-(E177-H177),"")</f>
      </c>
      <c r="G177" s="68">
        <f aca="true" t="shared" si="8" ref="G177:G183">IF(E177-H177&gt;0,(E177-H177),"")</f>
      </c>
      <c r="H177" s="113">
        <v>12000</v>
      </c>
      <c r="I177" s="142"/>
    </row>
    <row r="178" spans="2:9" s="37" customFormat="1" ht="15" thickBot="1">
      <c r="B178" s="10" t="s">
        <v>213</v>
      </c>
      <c r="C178" s="11">
        <v>32392</v>
      </c>
      <c r="D178" s="11" t="s">
        <v>124</v>
      </c>
      <c r="E178" s="13">
        <v>500</v>
      </c>
      <c r="F178" s="68">
        <f t="shared" si="7"/>
      </c>
      <c r="G178" s="68">
        <f t="shared" si="8"/>
      </c>
      <c r="H178" s="113">
        <v>500</v>
      </c>
      <c r="I178" s="142"/>
    </row>
    <row r="179" spans="2:8" ht="15" thickBot="1">
      <c r="B179" s="10" t="s">
        <v>214</v>
      </c>
      <c r="C179" s="11">
        <v>32393</v>
      </c>
      <c r="D179" s="11" t="s">
        <v>126</v>
      </c>
      <c r="E179" s="13">
        <v>0</v>
      </c>
      <c r="F179" s="68">
        <f t="shared" si="7"/>
      </c>
      <c r="G179" s="68">
        <f t="shared" si="8"/>
      </c>
      <c r="H179" s="113">
        <v>0</v>
      </c>
    </row>
    <row r="180" spans="2:8" ht="15" thickBot="1">
      <c r="B180" s="10" t="s">
        <v>215</v>
      </c>
      <c r="C180" s="11">
        <v>32394</v>
      </c>
      <c r="D180" s="11" t="s">
        <v>128</v>
      </c>
      <c r="E180" s="13">
        <v>4000</v>
      </c>
      <c r="F180" s="68">
        <f t="shared" si="7"/>
      </c>
      <c r="G180" s="68">
        <f t="shared" si="8"/>
      </c>
      <c r="H180" s="113">
        <v>4000</v>
      </c>
    </row>
    <row r="181" spans="2:8" ht="15" thickBot="1">
      <c r="B181" s="10" t="s">
        <v>216</v>
      </c>
      <c r="C181" s="11">
        <v>32395</v>
      </c>
      <c r="D181" s="11" t="s">
        <v>130</v>
      </c>
      <c r="E181" s="13">
        <v>1000</v>
      </c>
      <c r="F181" s="68">
        <f t="shared" si="7"/>
      </c>
      <c r="G181" s="68">
        <f t="shared" si="8"/>
      </c>
      <c r="H181" s="113">
        <v>1000</v>
      </c>
    </row>
    <row r="182" spans="2:8" ht="15" thickBot="1">
      <c r="B182" s="10" t="s">
        <v>318</v>
      </c>
      <c r="C182" s="11">
        <v>32396</v>
      </c>
      <c r="D182" s="11" t="s">
        <v>319</v>
      </c>
      <c r="E182" s="13">
        <v>0</v>
      </c>
      <c r="F182" s="68">
        <f t="shared" si="7"/>
      </c>
      <c r="G182" s="68">
        <f t="shared" si="8"/>
      </c>
      <c r="H182" s="113">
        <v>0</v>
      </c>
    </row>
    <row r="183" spans="2:8" ht="15" thickBot="1">
      <c r="B183" s="10" t="s">
        <v>217</v>
      </c>
      <c r="C183" s="11">
        <v>32399</v>
      </c>
      <c r="D183" s="11" t="s">
        <v>132</v>
      </c>
      <c r="E183" s="13">
        <v>10000</v>
      </c>
      <c r="F183" s="68">
        <f t="shared" si="7"/>
      </c>
      <c r="G183" s="68">
        <f t="shared" si="8"/>
      </c>
      <c r="H183" s="113">
        <v>10000</v>
      </c>
    </row>
    <row r="184" spans="2:8" ht="15" thickBot="1">
      <c r="B184" s="10" t="s">
        <v>218</v>
      </c>
      <c r="C184" s="17">
        <v>324</v>
      </c>
      <c r="D184" s="19" t="s">
        <v>167</v>
      </c>
      <c r="E184" s="28">
        <f>E185</f>
        <v>0</v>
      </c>
      <c r="F184" s="28">
        <f>F185</f>
        <v>0</v>
      </c>
      <c r="G184" s="28">
        <f>G185</f>
        <v>0</v>
      </c>
      <c r="H184" s="28">
        <f>H185</f>
        <v>0</v>
      </c>
    </row>
    <row r="185" spans="2:8" ht="15" thickBot="1">
      <c r="B185" s="10" t="s">
        <v>219</v>
      </c>
      <c r="C185" s="15">
        <v>3241</v>
      </c>
      <c r="D185" s="20" t="s">
        <v>186</v>
      </c>
      <c r="E185" s="28">
        <f>SUM(E186:E187)</f>
        <v>0</v>
      </c>
      <c r="F185" s="28">
        <f>SUM(F186:F187)</f>
        <v>0</v>
      </c>
      <c r="G185" s="28">
        <f>SUM(G186:G187)</f>
        <v>0</v>
      </c>
      <c r="H185" s="28">
        <f>SUM(H186:H187)</f>
        <v>0</v>
      </c>
    </row>
    <row r="186" spans="2:8" ht="15" thickBot="1">
      <c r="B186" s="10" t="s">
        <v>220</v>
      </c>
      <c r="C186" s="11">
        <v>32411</v>
      </c>
      <c r="D186" s="20" t="s">
        <v>210</v>
      </c>
      <c r="E186" s="34">
        <v>0</v>
      </c>
      <c r="F186" s="68">
        <f>IF(E186-H186&lt;0,-(E186-H186),"")</f>
      </c>
      <c r="G186" s="68">
        <f>IF(E186-H186&gt;0,(E186-H186),"")</f>
      </c>
      <c r="H186" s="114">
        <v>0</v>
      </c>
    </row>
    <row r="187" spans="2:8" ht="15" thickBot="1">
      <c r="B187" s="10" t="s">
        <v>221</v>
      </c>
      <c r="C187" s="11">
        <v>32412</v>
      </c>
      <c r="D187" s="20" t="s">
        <v>184</v>
      </c>
      <c r="E187" s="34">
        <v>0</v>
      </c>
      <c r="F187" s="68">
        <f>IF(E187-H187&lt;0,-(E187-H187),"")</f>
      </c>
      <c r="G187" s="68">
        <f>IF(E187-H187&gt;0,(E187-H187),"")</f>
      </c>
      <c r="H187" s="114">
        <v>0</v>
      </c>
    </row>
    <row r="188" spans="2:8" ht="15" thickBot="1">
      <c r="B188" s="10" t="s">
        <v>222</v>
      </c>
      <c r="C188" s="17">
        <v>329</v>
      </c>
      <c r="D188" s="19" t="s">
        <v>167</v>
      </c>
      <c r="E188" s="28">
        <f>E189+E191+E195+E197+E202+E204</f>
        <v>146158</v>
      </c>
      <c r="F188" s="28">
        <f>F189+F191+F195+F197+F202+F204</f>
        <v>0</v>
      </c>
      <c r="G188" s="28">
        <f>G189+G191+G195+G197+G202+G204</f>
        <v>0</v>
      </c>
      <c r="H188" s="28">
        <f>H189+H191+H195+H197+H202+H204</f>
        <v>146158</v>
      </c>
    </row>
    <row r="189" spans="2:8" ht="15" customHeight="1" thickBot="1">
      <c r="B189" s="10" t="s">
        <v>223</v>
      </c>
      <c r="C189" s="1">
        <v>3291</v>
      </c>
      <c r="D189" s="11" t="s">
        <v>203</v>
      </c>
      <c r="E189" s="27">
        <f>SUM(E190)</f>
        <v>36192</v>
      </c>
      <c r="F189" s="28">
        <f>SUM(F190)</f>
        <v>0</v>
      </c>
      <c r="G189" s="28">
        <f>SUM(G190)</f>
        <v>0</v>
      </c>
      <c r="H189" s="28">
        <f>SUM(H190)</f>
        <v>36192</v>
      </c>
    </row>
    <row r="190" spans="2:8" ht="15" customHeight="1" thickBot="1">
      <c r="B190" s="10" t="s">
        <v>224</v>
      </c>
      <c r="C190" s="11">
        <v>32911</v>
      </c>
      <c r="D190" s="11" t="s">
        <v>134</v>
      </c>
      <c r="E190" s="13">
        <v>36192</v>
      </c>
      <c r="F190" s="68">
        <f>IF(E190-H190&lt;0,-(E190-H190),"")</f>
      </c>
      <c r="G190" s="68">
        <f>IF(E190-H190&gt;0,(E190-H190),"")</f>
      </c>
      <c r="H190" s="113">
        <v>36192</v>
      </c>
    </row>
    <row r="191" spans="2:13" ht="13.5" customHeight="1" thickBot="1">
      <c r="B191" s="10" t="s">
        <v>225</v>
      </c>
      <c r="C191" s="1">
        <v>3292</v>
      </c>
      <c r="D191" s="11" t="s">
        <v>204</v>
      </c>
      <c r="E191" s="27">
        <f>SUM(E192:E194)</f>
        <v>48000</v>
      </c>
      <c r="F191" s="28">
        <f>SUM(F192:F194)</f>
        <v>0</v>
      </c>
      <c r="G191" s="28">
        <f>SUM(G192:G194)</f>
        <v>0</v>
      </c>
      <c r="H191" s="28">
        <f>SUM(H192:H194)</f>
        <v>48000</v>
      </c>
      <c r="M191" s="3"/>
    </row>
    <row r="192" spans="2:8" ht="15" customHeight="1" thickBot="1">
      <c r="B192" s="10" t="s">
        <v>226</v>
      </c>
      <c r="C192" s="11">
        <v>32921</v>
      </c>
      <c r="D192" s="11" t="s">
        <v>136</v>
      </c>
      <c r="E192" s="13">
        <v>16500</v>
      </c>
      <c r="F192" s="68">
        <f>IF(E192-H192&lt;0,-(E192-H192),"")</f>
      </c>
      <c r="G192" s="68">
        <f>IF(E192-H192&gt;0,(E192-H192),"")</f>
      </c>
      <c r="H192" s="113">
        <v>16500</v>
      </c>
    </row>
    <row r="193" spans="2:8" ht="18" customHeight="1" thickBot="1">
      <c r="B193" s="10" t="s">
        <v>227</v>
      </c>
      <c r="C193" s="11">
        <v>32922</v>
      </c>
      <c r="D193" s="11" t="s">
        <v>138</v>
      </c>
      <c r="E193" s="13">
        <v>13500</v>
      </c>
      <c r="F193" s="68">
        <f>IF(E193-H193&lt;0,-(E193-H193),"")</f>
      </c>
      <c r="G193" s="68">
        <f>IF(E193-H193&gt;0,(E193-H193),"")</f>
      </c>
      <c r="H193" s="113">
        <v>13500</v>
      </c>
    </row>
    <row r="194" spans="2:8" ht="18.75" customHeight="1" thickBot="1">
      <c r="B194" s="10" t="s">
        <v>228</v>
      </c>
      <c r="C194" s="11">
        <v>32923</v>
      </c>
      <c r="D194" s="11" t="s">
        <v>140</v>
      </c>
      <c r="E194" s="13">
        <v>18000</v>
      </c>
      <c r="F194" s="68">
        <f>IF(E194-H194&lt;0,-(E194-H194),"")</f>
      </c>
      <c r="G194" s="68">
        <f>IF(E194-H194&gt;0,(E194-H194),"")</f>
      </c>
      <c r="H194" s="113">
        <v>18000</v>
      </c>
    </row>
    <row r="195" spans="2:8" ht="15" customHeight="1" thickBot="1">
      <c r="B195" s="10" t="s">
        <v>229</v>
      </c>
      <c r="C195" s="1">
        <v>3293</v>
      </c>
      <c r="D195" s="11" t="s">
        <v>142</v>
      </c>
      <c r="E195" s="27">
        <f>SUM(E196:E196)</f>
        <v>10000</v>
      </c>
      <c r="F195" s="28">
        <f>SUM(F196:F196)</f>
        <v>0</v>
      </c>
      <c r="G195" s="28">
        <f>SUM(G196:G196)</f>
        <v>0</v>
      </c>
      <c r="H195" s="28">
        <f>SUM(H196:H196)</f>
        <v>10000</v>
      </c>
    </row>
    <row r="196" spans="2:8" ht="15" customHeight="1" thickBot="1">
      <c r="B196" s="10" t="s">
        <v>230</v>
      </c>
      <c r="C196" s="11">
        <v>32931</v>
      </c>
      <c r="D196" s="11" t="s">
        <v>142</v>
      </c>
      <c r="E196" s="13">
        <v>10000</v>
      </c>
      <c r="F196" s="68">
        <f>IF(E196-H196&lt;0,-(E196-H196),"")</f>
      </c>
      <c r="G196" s="68">
        <f>IF(E196-H196&gt;0,(E196-H196),"")</f>
      </c>
      <c r="H196" s="113">
        <v>10000</v>
      </c>
    </row>
    <row r="197" spans="2:8" ht="14.25" customHeight="1" thickBot="1">
      <c r="B197" s="10" t="s">
        <v>231</v>
      </c>
      <c r="C197" s="1">
        <v>3295</v>
      </c>
      <c r="D197" s="11" t="s">
        <v>205</v>
      </c>
      <c r="E197" s="27">
        <f>SUM(E198:E201)</f>
        <v>6500</v>
      </c>
      <c r="F197" s="28">
        <f>SUM(F198:F201)</f>
        <v>0</v>
      </c>
      <c r="G197" s="28">
        <f>SUM(G198:G201)</f>
        <v>0</v>
      </c>
      <c r="H197" s="28">
        <f>SUM(H198:H201)</f>
        <v>6500</v>
      </c>
    </row>
    <row r="198" spans="2:8" ht="15" customHeight="1" thickBot="1">
      <c r="B198" s="10" t="s">
        <v>232</v>
      </c>
      <c r="C198" s="11">
        <v>32952</v>
      </c>
      <c r="D198" s="11" t="s">
        <v>169</v>
      </c>
      <c r="E198" s="13">
        <v>3000</v>
      </c>
      <c r="F198" s="68">
        <f>IF(E198-H198&lt;0,-(E198-H198),"")</f>
      </c>
      <c r="G198" s="68">
        <f>IF(E198-H198&gt;0,(E198-H198),"")</f>
      </c>
      <c r="H198" s="113">
        <v>3000</v>
      </c>
    </row>
    <row r="199" spans="2:8" ht="15" customHeight="1" thickBot="1">
      <c r="B199" s="10" t="s">
        <v>233</v>
      </c>
      <c r="C199" s="11">
        <v>32953</v>
      </c>
      <c r="D199" s="11" t="s">
        <v>144</v>
      </c>
      <c r="E199" s="13">
        <v>1000</v>
      </c>
      <c r="F199" s="68">
        <f>IF(E199-H199&lt;0,-(E199-H199),"")</f>
      </c>
      <c r="G199" s="68">
        <f>IF(E199-H199&gt;0,(E199-H199),"")</f>
      </c>
      <c r="H199" s="18">
        <v>1000</v>
      </c>
    </row>
    <row r="200" spans="2:9" ht="15" customHeight="1" thickBot="1">
      <c r="B200" s="10" t="s">
        <v>234</v>
      </c>
      <c r="C200" s="11">
        <v>32955</v>
      </c>
      <c r="D200" s="11" t="s">
        <v>325</v>
      </c>
      <c r="E200" s="13">
        <v>0</v>
      </c>
      <c r="F200" s="68">
        <f>IF(E200-H200&lt;0,-(E200-H200),"")</f>
      </c>
      <c r="G200" s="68">
        <f>IF(E200-H200&gt;0,(E200-H200),"")</f>
      </c>
      <c r="H200" s="113">
        <v>0</v>
      </c>
      <c r="I200" s="145"/>
    </row>
    <row r="201" spans="2:8" ht="15" customHeight="1" thickBot="1">
      <c r="B201" s="10" t="s">
        <v>235</v>
      </c>
      <c r="C201" s="11">
        <v>32959</v>
      </c>
      <c r="D201" s="11" t="s">
        <v>147</v>
      </c>
      <c r="E201" s="13">
        <v>2500</v>
      </c>
      <c r="F201" s="68">
        <f>IF(E201-H201&lt;0,-(E201-H201),"")</f>
      </c>
      <c r="G201" s="68">
        <f>IF(E201-H201&gt;0,(E201-H201),"")</f>
      </c>
      <c r="H201" s="113">
        <v>2500</v>
      </c>
    </row>
    <row r="202" spans="2:8" ht="15" customHeight="1" thickBot="1">
      <c r="B202" s="10" t="s">
        <v>236</v>
      </c>
      <c r="C202" s="1">
        <v>3296</v>
      </c>
      <c r="D202" s="11" t="s">
        <v>206</v>
      </c>
      <c r="E202" s="27">
        <f>SUM(E203)</f>
        <v>5000</v>
      </c>
      <c r="F202" s="28">
        <f>SUM(F203)</f>
        <v>0</v>
      </c>
      <c r="G202" s="28">
        <f>SUM(G203)</f>
        <v>0</v>
      </c>
      <c r="H202" s="28">
        <f>SUM(H203)</f>
        <v>5000</v>
      </c>
    </row>
    <row r="203" spans="2:8" ht="15" customHeight="1" thickBot="1">
      <c r="B203" s="10" t="s">
        <v>237</v>
      </c>
      <c r="C203" s="11">
        <v>32961</v>
      </c>
      <c r="D203" s="11" t="s">
        <v>185</v>
      </c>
      <c r="E203" s="35">
        <v>5000</v>
      </c>
      <c r="F203" s="68">
        <f>IF(E203-H203&lt;0,-(E203-H203),"")</f>
      </c>
      <c r="G203" s="68">
        <f>IF(E203-H203&gt;0,(E203-H203),"")</f>
      </c>
      <c r="H203" s="18">
        <v>5000</v>
      </c>
    </row>
    <row r="204" spans="2:8" ht="15" customHeight="1" thickBot="1">
      <c r="B204" s="10" t="s">
        <v>257</v>
      </c>
      <c r="C204" s="15">
        <v>3299</v>
      </c>
      <c r="D204" s="11" t="s">
        <v>149</v>
      </c>
      <c r="E204" s="28">
        <f>SUM(E205)</f>
        <v>40466</v>
      </c>
      <c r="F204" s="28">
        <f>SUM(F205)</f>
        <v>0</v>
      </c>
      <c r="G204" s="28">
        <f>SUM(G205)</f>
        <v>0</v>
      </c>
      <c r="H204" s="28">
        <f>SUM(H205)</f>
        <v>40466</v>
      </c>
    </row>
    <row r="205" spans="2:8" ht="15" customHeight="1" thickBot="1">
      <c r="B205" s="10" t="s">
        <v>258</v>
      </c>
      <c r="C205" s="11">
        <v>32999</v>
      </c>
      <c r="D205" s="11" t="s">
        <v>149</v>
      </c>
      <c r="E205" s="13">
        <v>40466</v>
      </c>
      <c r="F205" s="68">
        <f>IF(E205-H205&lt;0,-(E205-H205),"")</f>
      </c>
      <c r="G205" s="68">
        <f>IF(E205-H205&gt;0,(E205-H205),"")</f>
      </c>
      <c r="H205" s="113">
        <v>40466</v>
      </c>
    </row>
    <row r="206" spans="2:9" ht="15" customHeight="1" thickBot="1">
      <c r="B206" s="10" t="s">
        <v>259</v>
      </c>
      <c r="C206" s="17">
        <v>343</v>
      </c>
      <c r="D206" s="19" t="s">
        <v>167</v>
      </c>
      <c r="E206" s="28">
        <f>E207+E210+E212</f>
        <v>48000</v>
      </c>
      <c r="F206" s="28">
        <f>F207+F210+F212</f>
        <v>0</v>
      </c>
      <c r="G206" s="28">
        <f>G207+G210+G212</f>
        <v>0</v>
      </c>
      <c r="H206" s="28">
        <f>H207+H210+H212</f>
        <v>48000</v>
      </c>
      <c r="I206" s="143"/>
    </row>
    <row r="207" spans="2:8" ht="15" customHeight="1" thickBot="1">
      <c r="B207" s="10" t="s">
        <v>260</v>
      </c>
      <c r="C207" s="1">
        <v>3431</v>
      </c>
      <c r="D207" s="11" t="s">
        <v>207</v>
      </c>
      <c r="E207" s="27">
        <f>SUM(E208:E209)</f>
        <v>48000</v>
      </c>
      <c r="F207" s="28">
        <f>SUM(F208:F209)</f>
        <v>0</v>
      </c>
      <c r="G207" s="28">
        <f>SUM(G208:G209)</f>
        <v>0</v>
      </c>
      <c r="H207" s="28">
        <f>SUM(H208:H209)</f>
        <v>48000</v>
      </c>
    </row>
    <row r="208" spans="2:8" ht="15" customHeight="1" thickBot="1">
      <c r="B208" s="10" t="s">
        <v>261</v>
      </c>
      <c r="C208" s="11">
        <v>34311</v>
      </c>
      <c r="D208" s="36" t="s">
        <v>170</v>
      </c>
      <c r="E208" s="13">
        <v>48000</v>
      </c>
      <c r="F208" s="68">
        <f>IF(E208-H208&lt;0,-(E208-H208),"")</f>
      </c>
      <c r="G208" s="68">
        <f>IF(E208-H208&gt;0,(E208-H208),"")</f>
      </c>
      <c r="H208" s="114">
        <v>48000</v>
      </c>
    </row>
    <row r="209" spans="2:8" ht="15" customHeight="1" thickBot="1">
      <c r="B209" s="10" t="s">
        <v>262</v>
      </c>
      <c r="C209" s="11">
        <v>34312</v>
      </c>
      <c r="D209" s="11" t="s">
        <v>151</v>
      </c>
      <c r="E209" s="13">
        <v>0</v>
      </c>
      <c r="F209" s="68">
        <f>IF(E209-H209&lt;0,-(E209-H209),"")</f>
      </c>
      <c r="G209" s="68">
        <f>IF(E209-H209&gt;0,(E209-H209),"")</f>
      </c>
      <c r="H209" s="113">
        <v>0</v>
      </c>
    </row>
    <row r="210" spans="2:8" ht="15" customHeight="1" thickBot="1">
      <c r="B210" s="10" t="s">
        <v>263</v>
      </c>
      <c r="C210" s="1">
        <v>3432</v>
      </c>
      <c r="D210" s="11" t="s">
        <v>208</v>
      </c>
      <c r="E210" s="31">
        <f>SUM(E211)</f>
        <v>0</v>
      </c>
      <c r="F210" s="28">
        <f>SUM(F211)</f>
        <v>0</v>
      </c>
      <c r="G210" s="28">
        <f>SUM(G211)</f>
        <v>0</v>
      </c>
      <c r="H210" s="31">
        <f>SUM(H211)</f>
        <v>0</v>
      </c>
    </row>
    <row r="211" spans="2:8" ht="15" customHeight="1" thickBot="1">
      <c r="B211" s="10" t="s">
        <v>264</v>
      </c>
      <c r="C211" s="11">
        <v>34321</v>
      </c>
      <c r="D211" s="11" t="s">
        <v>297</v>
      </c>
      <c r="E211" s="14">
        <v>0</v>
      </c>
      <c r="F211" s="68">
        <f>IF(E211-H211&lt;0,-(E211-H211),"")</f>
      </c>
      <c r="G211" s="68">
        <f>IF(E211-H211&gt;0,(E211-H211),"")</f>
      </c>
      <c r="H211" s="115">
        <v>0</v>
      </c>
    </row>
    <row r="212" spans="2:8" ht="15" customHeight="1" thickBot="1">
      <c r="B212" s="10"/>
      <c r="C212" s="17">
        <v>3433</v>
      </c>
      <c r="D212" s="11" t="s">
        <v>208</v>
      </c>
      <c r="E212" s="31">
        <f>SUM(E213)</f>
        <v>0</v>
      </c>
      <c r="F212" s="31">
        <f>SUM(F213)</f>
        <v>0</v>
      </c>
      <c r="G212" s="31">
        <f>SUM(G213)</f>
        <v>0</v>
      </c>
      <c r="H212" s="131">
        <f>SUM(H213)</f>
        <v>0</v>
      </c>
    </row>
    <row r="213" spans="2:8" ht="15" customHeight="1" thickBot="1">
      <c r="B213" s="10"/>
      <c r="C213" s="11">
        <v>34332</v>
      </c>
      <c r="D213" s="11" t="s">
        <v>312</v>
      </c>
      <c r="E213" s="14">
        <v>0</v>
      </c>
      <c r="F213" s="68">
        <f>IF(E213-H213&lt;0,-(E213-H213),"")</f>
      </c>
      <c r="G213" s="68">
        <f>IF(E213-H213&gt;0,(E213-H213),"")</f>
      </c>
      <c r="H213" s="115">
        <v>0</v>
      </c>
    </row>
    <row r="214" spans="2:8" ht="15" customHeight="1" thickBot="1">
      <c r="B214" s="10" t="s">
        <v>265</v>
      </c>
      <c r="C214" s="17">
        <v>372</v>
      </c>
      <c r="D214" s="19" t="s">
        <v>167</v>
      </c>
      <c r="E214" s="28">
        <f>E215</f>
        <v>15000</v>
      </c>
      <c r="F214" s="28">
        <f>F215</f>
        <v>0</v>
      </c>
      <c r="G214" s="28">
        <f>G215</f>
        <v>0</v>
      </c>
      <c r="H214" s="28">
        <f>SUM(H215)</f>
        <v>15000</v>
      </c>
    </row>
    <row r="215" spans="2:8" ht="15" customHeight="1" thickBot="1">
      <c r="B215" s="10" t="s">
        <v>266</v>
      </c>
      <c r="C215" s="1">
        <v>3721</v>
      </c>
      <c r="D215" s="11" t="s">
        <v>209</v>
      </c>
      <c r="E215" s="27">
        <f>SUM(E216)</f>
        <v>15000</v>
      </c>
      <c r="F215" s="28">
        <f>SUM(F216)</f>
        <v>0</v>
      </c>
      <c r="G215" s="28">
        <f>SUM(G216)</f>
        <v>0</v>
      </c>
      <c r="H215" s="28">
        <f>SUM(H216)</f>
        <v>15000</v>
      </c>
    </row>
    <row r="216" spans="2:8" ht="15" customHeight="1" thickBot="1">
      <c r="B216" s="10" t="s">
        <v>267</v>
      </c>
      <c r="C216" s="11">
        <v>37212</v>
      </c>
      <c r="D216" s="11" t="s">
        <v>154</v>
      </c>
      <c r="E216" s="13">
        <v>15000</v>
      </c>
      <c r="F216" s="68">
        <f>IF(E216-H216&lt;0,-(E216-H216),"")</f>
      </c>
      <c r="G216" s="68">
        <f>IF(E216-H216&gt;0,(E216-H216),"")</f>
      </c>
      <c r="H216" s="113">
        <v>15000</v>
      </c>
    </row>
    <row r="217" ht="18" customHeight="1" thickBot="1"/>
    <row r="218" spans="2:8" ht="27.75" thickBot="1">
      <c r="B218" s="8" t="s">
        <v>0</v>
      </c>
      <c r="C218" s="9" t="s">
        <v>1</v>
      </c>
      <c r="D218" s="9" t="s">
        <v>166</v>
      </c>
      <c r="E218" s="9" t="s">
        <v>2</v>
      </c>
      <c r="F218" s="99" t="s">
        <v>3</v>
      </c>
      <c r="G218" s="102" t="s">
        <v>4</v>
      </c>
      <c r="H218" s="9" t="s">
        <v>5</v>
      </c>
    </row>
    <row r="219" spans="2:8" ht="15.75" thickBot="1">
      <c r="B219" s="168" t="s">
        <v>343</v>
      </c>
      <c r="C219" s="169"/>
      <c r="D219" s="169"/>
      <c r="E219" s="169"/>
      <c r="F219" s="169"/>
      <c r="G219" s="169"/>
      <c r="H219" s="170"/>
    </row>
    <row r="220" spans="2:8" ht="15" thickBot="1">
      <c r="B220" s="21"/>
      <c r="C220" s="196">
        <v>4</v>
      </c>
      <c r="D220" s="172" t="s">
        <v>168</v>
      </c>
      <c r="E220" s="28">
        <f>E221+E224+E240+E243</f>
        <v>1118565</v>
      </c>
      <c r="F220" s="28">
        <f>F221+F224+F240+F243</f>
        <v>144541</v>
      </c>
      <c r="G220" s="28">
        <f>G221+G224+G240+G243</f>
        <v>296346</v>
      </c>
      <c r="H220" s="28">
        <f>H221+H224+H240+H243</f>
        <v>966760</v>
      </c>
    </row>
    <row r="221" spans="2:8" ht="15" customHeight="1" thickBot="1">
      <c r="B221" s="10" t="s">
        <v>268</v>
      </c>
      <c r="C221" s="17">
        <v>421</v>
      </c>
      <c r="D221" s="17" t="s">
        <v>167</v>
      </c>
      <c r="E221" s="28">
        <f>SUM(E222)</f>
        <v>0</v>
      </c>
      <c r="F221" s="28">
        <f aca="true" t="shared" si="9" ref="F221:H222">SUM(F222)</f>
        <v>0</v>
      </c>
      <c r="G221" s="28">
        <f t="shared" si="9"/>
        <v>0</v>
      </c>
      <c r="H221" s="28">
        <f t="shared" si="9"/>
        <v>0</v>
      </c>
    </row>
    <row r="222" spans="2:8" ht="15" customHeight="1" thickBot="1">
      <c r="B222" s="22" t="s">
        <v>269</v>
      </c>
      <c r="C222" s="26">
        <v>4212</v>
      </c>
      <c r="D222" s="23" t="s">
        <v>316</v>
      </c>
      <c r="E222" s="29">
        <f>SUM(E223)</f>
        <v>0</v>
      </c>
      <c r="F222" s="29">
        <f t="shared" si="9"/>
        <v>0</v>
      </c>
      <c r="G222" s="29">
        <f t="shared" si="9"/>
        <v>0</v>
      </c>
      <c r="H222" s="29">
        <f t="shared" si="9"/>
        <v>0</v>
      </c>
    </row>
    <row r="223" spans="2:8" ht="15" customHeight="1" thickBot="1">
      <c r="B223" s="10" t="s">
        <v>270</v>
      </c>
      <c r="C223" s="23">
        <v>42129</v>
      </c>
      <c r="D223" s="23" t="s">
        <v>317</v>
      </c>
      <c r="E223" s="24">
        <v>0</v>
      </c>
      <c r="F223" s="72">
        <f>IF(E223-H223&lt;0,-(E223-H223),"")</f>
      </c>
      <c r="G223" s="72">
        <f>IF(E223-H223&gt;0,(E223-H223),"")</f>
      </c>
      <c r="H223" s="24"/>
    </row>
    <row r="224" spans="2:8" ht="15" customHeight="1" thickBot="1">
      <c r="B224" s="22" t="s">
        <v>271</v>
      </c>
      <c r="C224" s="17">
        <v>422</v>
      </c>
      <c r="D224" s="19" t="s">
        <v>167</v>
      </c>
      <c r="E224" s="28">
        <f>E225+E229+E232+E235+E237</f>
        <v>499815</v>
      </c>
      <c r="F224" s="28">
        <f>F222+F225+F229+F232+F235+F237</f>
        <v>144541</v>
      </c>
      <c r="G224" s="28">
        <f>G222+G225+G229+G232+G235+G237</f>
        <v>158291</v>
      </c>
      <c r="H224" s="28">
        <f>H225+H229+H232+H235+H237</f>
        <v>486065</v>
      </c>
    </row>
    <row r="225" spans="2:8" ht="15" customHeight="1" thickBot="1">
      <c r="B225" s="10" t="s">
        <v>272</v>
      </c>
      <c r="C225" s="26">
        <v>4221</v>
      </c>
      <c r="D225" s="23" t="s">
        <v>238</v>
      </c>
      <c r="E225" s="29">
        <f>SUM(E226:E228)</f>
        <v>17026</v>
      </c>
      <c r="F225" s="29">
        <f>SUM(F226:F228)</f>
        <v>6040</v>
      </c>
      <c r="G225" s="29">
        <f>SUM(G226:G228)</f>
        <v>4681</v>
      </c>
      <c r="H225" s="29">
        <f>SUM(H226:H228)</f>
        <v>18385</v>
      </c>
    </row>
    <row r="226" spans="2:8" ht="15" customHeight="1" thickBot="1">
      <c r="B226" s="22" t="s">
        <v>273</v>
      </c>
      <c r="C226" s="23">
        <v>42211</v>
      </c>
      <c r="D226" s="23" t="s">
        <v>156</v>
      </c>
      <c r="E226" s="24">
        <v>14200</v>
      </c>
      <c r="F226" s="72">
        <f>IF(E226-H226&lt;0,-(E226-H226),"")</f>
      </c>
      <c r="G226" s="72">
        <f>IF(E226-H226&gt;0,(E226-H226),"")</f>
        <v>4681</v>
      </c>
      <c r="H226" s="24">
        <v>9519</v>
      </c>
    </row>
    <row r="227" spans="2:8" ht="15" customHeight="1" thickBot="1">
      <c r="B227" s="10" t="s">
        <v>274</v>
      </c>
      <c r="C227" s="23">
        <v>42212</v>
      </c>
      <c r="D227" s="23" t="s">
        <v>171</v>
      </c>
      <c r="E227" s="24">
        <v>0</v>
      </c>
      <c r="F227" s="72">
        <f>IF(E227-H227&lt;0,-(E227-H227),"")</f>
      </c>
      <c r="G227" s="72">
        <f>IF(E227-H227&gt;0,(E227-H227),"")</f>
      </c>
      <c r="H227" s="24">
        <v>0</v>
      </c>
    </row>
    <row r="228" spans="2:8" ht="15" customHeight="1" thickBot="1">
      <c r="B228" s="22" t="s">
        <v>275</v>
      </c>
      <c r="C228" s="23">
        <v>42219</v>
      </c>
      <c r="D228" s="23" t="s">
        <v>178</v>
      </c>
      <c r="E228" s="24">
        <v>2826</v>
      </c>
      <c r="F228" s="72">
        <f>IF(E228-H228&lt;0,-(E228-H228),"")</f>
        <v>6040</v>
      </c>
      <c r="G228" s="72">
        <f>IF(E228-H228&gt;0,(E228-H228),"")</f>
      </c>
      <c r="H228" s="24">
        <v>8866</v>
      </c>
    </row>
    <row r="229" spans="2:8" ht="15" customHeight="1" thickBot="1">
      <c r="B229" s="10" t="s">
        <v>276</v>
      </c>
      <c r="C229" s="26">
        <v>4222</v>
      </c>
      <c r="D229" s="23" t="s">
        <v>239</v>
      </c>
      <c r="E229" s="29">
        <f>SUM(E230:E231)</f>
        <v>83306</v>
      </c>
      <c r="F229" s="29">
        <f>SUM(F230:F231)</f>
        <v>0</v>
      </c>
      <c r="G229" s="29">
        <f>SUM(G230:G231)</f>
        <v>0</v>
      </c>
      <c r="H229" s="29">
        <f>SUM(H230:H231)</f>
        <v>83306</v>
      </c>
    </row>
    <row r="230" spans="2:8" ht="15" customHeight="1" thickBot="1">
      <c r="B230" s="22" t="s">
        <v>277</v>
      </c>
      <c r="C230" s="23">
        <v>42222</v>
      </c>
      <c r="D230" s="23" t="s">
        <v>172</v>
      </c>
      <c r="E230" s="24">
        <v>83306</v>
      </c>
      <c r="F230" s="72">
        <f>IF(E230-H230&lt;0,-(E230-H230),"")</f>
      </c>
      <c r="G230" s="72">
        <f>IF(E230-H230&gt;0,(E230-H230),"")</f>
      </c>
      <c r="H230" s="24">
        <v>83306</v>
      </c>
    </row>
    <row r="231" spans="2:8" ht="26.25" customHeight="1" thickBot="1">
      <c r="B231" s="10" t="s">
        <v>278</v>
      </c>
      <c r="C231" s="11">
        <v>42229</v>
      </c>
      <c r="D231" s="11" t="s">
        <v>294</v>
      </c>
      <c r="E231" s="13">
        <v>0</v>
      </c>
      <c r="F231" s="68">
        <f>IF(E231-H231&lt;0,-(E231-H231),"")</f>
      </c>
      <c r="G231" s="68">
        <f>IF(E231-H231&gt;0,(E231-H231),"")</f>
      </c>
      <c r="H231" s="13"/>
    </row>
    <row r="232" spans="2:8" ht="15" customHeight="1" thickBot="1">
      <c r="B232" s="10" t="s">
        <v>279</v>
      </c>
      <c r="C232" s="1">
        <v>4223</v>
      </c>
      <c r="D232" s="11" t="s">
        <v>240</v>
      </c>
      <c r="E232" s="27">
        <f>SUM(E233:E234)</f>
        <v>199379</v>
      </c>
      <c r="F232" s="28">
        <f>SUM(F233:F234)</f>
        <v>14125</v>
      </c>
      <c r="G232" s="28">
        <f>SUM(G233:G234)</f>
        <v>0</v>
      </c>
      <c r="H232" s="28">
        <f>SUM(H233:H234)</f>
        <v>213504</v>
      </c>
    </row>
    <row r="233" spans="2:8" ht="15" customHeight="1" thickBot="1">
      <c r="B233" s="22" t="s">
        <v>280</v>
      </c>
      <c r="C233" s="23">
        <v>42231</v>
      </c>
      <c r="D233" s="23" t="s">
        <v>298</v>
      </c>
      <c r="E233" s="24">
        <v>180400</v>
      </c>
      <c r="F233" s="72">
        <f>IF(E233-H233&lt;0,-(E233-H233),"")</f>
        <v>14125</v>
      </c>
      <c r="G233" s="72">
        <f>IF(E233-H233&gt;0,(E233-H233),"")</f>
      </c>
      <c r="H233" s="24">
        <v>194525</v>
      </c>
    </row>
    <row r="234" spans="2:8" ht="15" customHeight="1" thickBot="1">
      <c r="B234" s="10" t="s">
        <v>281</v>
      </c>
      <c r="C234" s="25">
        <v>42239</v>
      </c>
      <c r="D234" s="25" t="s">
        <v>158</v>
      </c>
      <c r="E234" s="24">
        <v>18979</v>
      </c>
      <c r="F234" s="72">
        <f>IF(E234-H234&lt;0,-(E234-H234),"")</f>
      </c>
      <c r="G234" s="72">
        <f>IF(E234-H234&gt;0,(E234-H234),"")</f>
      </c>
      <c r="H234" s="38">
        <v>18979</v>
      </c>
    </row>
    <row r="235" spans="2:8" ht="15" customHeight="1" thickBot="1">
      <c r="B235" s="22" t="s">
        <v>282</v>
      </c>
      <c r="C235" s="1">
        <v>4224</v>
      </c>
      <c r="D235" s="11" t="s">
        <v>160</v>
      </c>
      <c r="E235" s="27">
        <f>SUM(E236)</f>
        <v>0</v>
      </c>
      <c r="F235" s="28">
        <f>SUM(F236)</f>
        <v>124376</v>
      </c>
      <c r="G235" s="28">
        <f>SUM(G236)</f>
        <v>0</v>
      </c>
      <c r="H235" s="28">
        <f>SUM(H236)</f>
        <v>124376</v>
      </c>
    </row>
    <row r="236" spans="2:8" ht="15" customHeight="1" thickBot="1">
      <c r="B236" s="10" t="s">
        <v>283</v>
      </c>
      <c r="C236" s="11">
        <v>42241</v>
      </c>
      <c r="D236" s="11" t="s">
        <v>160</v>
      </c>
      <c r="E236" s="13"/>
      <c r="F236" s="72">
        <f>IF(E236-H236&lt;0,-(E236-H236),"")</f>
        <v>124376</v>
      </c>
      <c r="G236" s="72">
        <f>IF(E236-H236&gt;0,(E236-H236),"")</f>
      </c>
      <c r="H236" s="13">
        <v>124376</v>
      </c>
    </row>
    <row r="237" spans="2:8" ht="15" customHeight="1" thickBot="1">
      <c r="B237" s="22" t="s">
        <v>284</v>
      </c>
      <c r="C237" s="1">
        <v>4227</v>
      </c>
      <c r="D237" s="11" t="s">
        <v>164</v>
      </c>
      <c r="E237" s="27">
        <f>SUM(E238:E239)</f>
        <v>200104</v>
      </c>
      <c r="F237" s="28">
        <f>SUM(F238:F239)</f>
        <v>0</v>
      </c>
      <c r="G237" s="28">
        <f>SUM(G238:G239)</f>
        <v>153610</v>
      </c>
      <c r="H237" s="28">
        <f>SUM(H238:H239)</f>
        <v>46494</v>
      </c>
    </row>
    <row r="238" spans="2:8" ht="15" customHeight="1" thickBot="1">
      <c r="B238" s="10" t="s">
        <v>285</v>
      </c>
      <c r="C238" s="11">
        <v>42272</v>
      </c>
      <c r="D238" s="11" t="s">
        <v>162</v>
      </c>
      <c r="E238" s="13">
        <v>140000</v>
      </c>
      <c r="F238" s="72">
        <f>IF(E238-H238&lt;0,-(E238-H238),"")</f>
      </c>
      <c r="G238" s="72">
        <f>IF(E238-H238&gt;0,(E238-H238),"")</f>
        <v>120002</v>
      </c>
      <c r="H238" s="13">
        <v>19998</v>
      </c>
    </row>
    <row r="239" spans="2:8" ht="15" customHeight="1" thickBot="1">
      <c r="B239" s="22" t="s">
        <v>286</v>
      </c>
      <c r="C239" s="11">
        <v>42273</v>
      </c>
      <c r="D239" s="11" t="s">
        <v>164</v>
      </c>
      <c r="E239" s="13">
        <v>60104</v>
      </c>
      <c r="F239" s="72">
        <f>IF(E239-H239&lt;0,-(E239-H239),"")</f>
      </c>
      <c r="G239" s="72">
        <f>IF(E239-H239&gt;0,(E239-H239),"")</f>
        <v>33608</v>
      </c>
      <c r="H239" s="13">
        <v>26496</v>
      </c>
    </row>
    <row r="240" spans="2:8" ht="27" customHeight="1" thickBot="1">
      <c r="B240" s="10"/>
      <c r="C240" s="17">
        <v>426</v>
      </c>
      <c r="D240" s="17" t="s">
        <v>313</v>
      </c>
      <c r="E240" s="28">
        <f aca="true" t="shared" si="10" ref="E240:H241">SUM(E241)</f>
        <v>0</v>
      </c>
      <c r="F240" s="28">
        <f t="shared" si="10"/>
        <v>0</v>
      </c>
      <c r="G240" s="28">
        <f t="shared" si="10"/>
        <v>0</v>
      </c>
      <c r="H240" s="28">
        <f t="shared" si="10"/>
        <v>0</v>
      </c>
    </row>
    <row r="241" spans="2:8" ht="15" customHeight="1" thickBot="1">
      <c r="B241" s="10"/>
      <c r="C241" s="17">
        <v>4264</v>
      </c>
      <c r="D241" s="17" t="s">
        <v>314</v>
      </c>
      <c r="E241" s="28">
        <f t="shared" si="10"/>
        <v>0</v>
      </c>
      <c r="F241" s="28">
        <f t="shared" si="10"/>
        <v>0</v>
      </c>
      <c r="G241" s="28">
        <f t="shared" si="10"/>
        <v>0</v>
      </c>
      <c r="H241" s="28">
        <f t="shared" si="10"/>
        <v>0</v>
      </c>
    </row>
    <row r="242" spans="2:8" ht="15" customHeight="1" thickBot="1">
      <c r="B242" s="10"/>
      <c r="C242" s="11">
        <v>42641</v>
      </c>
      <c r="D242" s="11" t="s">
        <v>315</v>
      </c>
      <c r="E242" s="13">
        <v>0</v>
      </c>
      <c r="F242" s="72">
        <f>IF(E242-H242&lt;0,-(E242-H242),"")</f>
      </c>
      <c r="G242" s="72">
        <f>IF(E242-H242&gt;0,(E242-H242),"")</f>
      </c>
      <c r="H242" s="13">
        <v>0</v>
      </c>
    </row>
    <row r="243" spans="2:8" ht="15" customHeight="1" thickBot="1">
      <c r="B243" s="10" t="s">
        <v>287</v>
      </c>
      <c r="C243" s="17">
        <v>451</v>
      </c>
      <c r="D243" s="19" t="s">
        <v>167</v>
      </c>
      <c r="E243" s="28">
        <f>E244</f>
        <v>618750</v>
      </c>
      <c r="F243" s="28">
        <f>F244</f>
        <v>0</v>
      </c>
      <c r="G243" s="28">
        <f>G244</f>
        <v>138055</v>
      </c>
      <c r="H243" s="28">
        <f>H244</f>
        <v>480695</v>
      </c>
    </row>
    <row r="244" spans="2:8" ht="15" customHeight="1" thickBot="1">
      <c r="B244" s="22" t="s">
        <v>288</v>
      </c>
      <c r="C244" s="1">
        <v>4511</v>
      </c>
      <c r="D244" s="11" t="s">
        <v>241</v>
      </c>
      <c r="E244" s="27">
        <f>SUM(E245)</f>
        <v>618750</v>
      </c>
      <c r="F244" s="28">
        <f>SUM(F245)</f>
        <v>0</v>
      </c>
      <c r="G244" s="28">
        <f>SUM(G245)</f>
        <v>138055</v>
      </c>
      <c r="H244" s="28">
        <f>SUM(H245)</f>
        <v>480695</v>
      </c>
    </row>
    <row r="245" spans="2:8" ht="15" customHeight="1" thickBot="1">
      <c r="B245" s="10" t="s">
        <v>295</v>
      </c>
      <c r="C245" s="11">
        <v>45111</v>
      </c>
      <c r="D245" s="11" t="s">
        <v>241</v>
      </c>
      <c r="E245" s="13">
        <v>618750</v>
      </c>
      <c r="F245" s="72">
        <f>IF(E245-H245&lt;0,-(E245-H245),"")</f>
      </c>
      <c r="G245" s="72">
        <f>IF(E245-H245&gt;0,(E245-H245),"")</f>
        <v>138055</v>
      </c>
      <c r="H245" s="13">
        <v>480695</v>
      </c>
    </row>
    <row r="246" ht="15" thickBot="1"/>
    <row r="247" spans="5:8" ht="15" thickBot="1">
      <c r="E247" s="69">
        <f>E10-E69</f>
        <v>0</v>
      </c>
      <c r="H247" s="73">
        <f>H10-H69</f>
        <v>0</v>
      </c>
    </row>
    <row r="248" spans="5:8" ht="14.25">
      <c r="E248" s="69"/>
      <c r="H248" s="165"/>
    </row>
    <row r="249" spans="6:8" ht="14.25">
      <c r="F249" s="181" t="s">
        <v>336</v>
      </c>
      <c r="G249" s="182"/>
      <c r="H249" s="182"/>
    </row>
    <row r="250" spans="6:8" ht="14.25">
      <c r="F250" s="181" t="s">
        <v>337</v>
      </c>
      <c r="G250" s="182"/>
      <c r="H250" s="182"/>
    </row>
  </sheetData>
  <sheetProtection/>
  <mergeCells count="10">
    <mergeCell ref="F250:H250"/>
    <mergeCell ref="F249:H249"/>
    <mergeCell ref="C1:G1"/>
    <mergeCell ref="B2:H2"/>
    <mergeCell ref="B72:H72"/>
    <mergeCell ref="B73:D73"/>
    <mergeCell ref="B100:H100"/>
    <mergeCell ref="C10:D10"/>
    <mergeCell ref="B7:H7"/>
    <mergeCell ref="F70:G7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2022-09-27T06:40:42Z</cp:lastPrinted>
  <dcterms:created xsi:type="dcterms:W3CDTF">2016-11-25T07:52:27Z</dcterms:created>
  <dcterms:modified xsi:type="dcterms:W3CDTF">2022-09-28T10:02:16Z</dcterms:modified>
  <cp:category/>
  <cp:version/>
  <cp:contentType/>
  <cp:contentStatus/>
</cp:coreProperties>
</file>