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32760" yWindow="32760" windowWidth="20376" windowHeight="12432" tabRatio="604" activeTab="1"/>
  </bookViews>
  <sheets>
    <sheet name="Prihodi i rashodi po ekonomskoj" sheetId="20" r:id="rId1"/>
    <sheet name="Prihodi i rashodi EK,FUN I IF" sheetId="18" r:id="rId2"/>
  </sheets>
  <definedNames>
    <definedName name="_xlnm.Print_Area" localSheetId="1">'Prihodi i rashodi EK,FUN I IF'!$A$1:$H$426</definedName>
    <definedName name="_xlnm.Print_Area" localSheetId="0">'Prihodi i rashodi po ekonomskoj'!$A$1:$H$211</definedName>
  </definedNames>
  <calcPr calcId="145621"/>
</workbook>
</file>

<file path=xl/calcChain.xml><?xml version="1.0" encoding="utf-8"?>
<calcChain xmlns="http://schemas.openxmlformats.org/spreadsheetml/2006/main">
  <c r="H298" i="18" l="1"/>
  <c r="G298" i="18"/>
  <c r="F295" i="18"/>
  <c r="E295" i="18"/>
  <c r="C295" i="18"/>
  <c r="D295" i="18"/>
  <c r="H225" i="18" l="1"/>
  <c r="G225" i="18"/>
  <c r="D224" i="18"/>
  <c r="D223" i="18" s="1"/>
  <c r="E224" i="18"/>
  <c r="E223" i="18" s="1"/>
  <c r="F224" i="18"/>
  <c r="F223" i="18" s="1"/>
  <c r="C224" i="18"/>
  <c r="C223" i="18" s="1"/>
  <c r="H204" i="18"/>
  <c r="H203" i="18"/>
  <c r="H202" i="18"/>
  <c r="G204" i="18"/>
  <c r="G203" i="18"/>
  <c r="G202" i="18"/>
  <c r="D201" i="18"/>
  <c r="D200" i="18" s="1"/>
  <c r="E201" i="18"/>
  <c r="F201" i="18"/>
  <c r="F200" i="18" s="1"/>
  <c r="C201" i="18"/>
  <c r="C200" i="18" s="1"/>
  <c r="H275" i="18"/>
  <c r="H274" i="18"/>
  <c r="H273" i="18"/>
  <c r="H272" i="18"/>
  <c r="H271" i="18"/>
  <c r="G275" i="18"/>
  <c r="G274" i="18"/>
  <c r="G273" i="18"/>
  <c r="G272" i="18"/>
  <c r="G271" i="18"/>
  <c r="D270" i="18"/>
  <c r="D269" i="18" s="1"/>
  <c r="E270" i="18"/>
  <c r="F270" i="18"/>
  <c r="F269" i="18" s="1"/>
  <c r="C270" i="18"/>
  <c r="G223" i="18" l="1"/>
  <c r="H270" i="18"/>
  <c r="H201" i="18"/>
  <c r="G224" i="18"/>
  <c r="H223" i="18"/>
  <c r="H224" i="18"/>
  <c r="G270" i="18"/>
  <c r="E200" i="18"/>
  <c r="E269" i="18"/>
  <c r="C269" i="18"/>
  <c r="G269" i="18" s="1"/>
  <c r="G200" i="18"/>
  <c r="G201" i="18"/>
  <c r="H320" i="18"/>
  <c r="H318" i="18"/>
  <c r="G320" i="18"/>
  <c r="G318" i="18"/>
  <c r="D319" i="18"/>
  <c r="E319" i="18"/>
  <c r="F319" i="18"/>
  <c r="C319" i="18"/>
  <c r="D317" i="18"/>
  <c r="E317" i="18"/>
  <c r="F317" i="18"/>
  <c r="C317" i="18"/>
  <c r="D315" i="18"/>
  <c r="D314" i="18" s="1"/>
  <c r="E315" i="18"/>
  <c r="F315" i="18"/>
  <c r="C315" i="18"/>
  <c r="C314" i="18" s="1"/>
  <c r="H264" i="18"/>
  <c r="G264" i="18"/>
  <c r="D263" i="18"/>
  <c r="E263" i="18"/>
  <c r="F263" i="18"/>
  <c r="H263" i="18" s="1"/>
  <c r="C263" i="18"/>
  <c r="H200" i="18" l="1"/>
  <c r="H269" i="18"/>
  <c r="H317" i="18"/>
  <c r="H315" i="18"/>
  <c r="F314" i="18"/>
  <c r="E314" i="18"/>
  <c r="H319" i="18"/>
  <c r="G315" i="18"/>
  <c r="G263" i="18"/>
  <c r="G317" i="18"/>
  <c r="G319" i="18"/>
  <c r="G397" i="18"/>
  <c r="G387" i="18"/>
  <c r="G383" i="18"/>
  <c r="G382" i="18"/>
  <c r="G381" i="18"/>
  <c r="G323" i="18"/>
  <c r="G316" i="18"/>
  <c r="G278" i="18"/>
  <c r="G268" i="18"/>
  <c r="G266" i="18"/>
  <c r="G261" i="18"/>
  <c r="G260" i="18"/>
  <c r="G258" i="18"/>
  <c r="G257" i="18"/>
  <c r="H242" i="18"/>
  <c r="H239" i="18"/>
  <c r="H238" i="18"/>
  <c r="G242" i="18"/>
  <c r="G239" i="18"/>
  <c r="G238" i="18"/>
  <c r="H186" i="18"/>
  <c r="G186" i="18"/>
  <c r="H182" i="18"/>
  <c r="G182" i="18"/>
  <c r="H157" i="18"/>
  <c r="G157" i="18"/>
  <c r="H151" i="18"/>
  <c r="G151" i="18"/>
  <c r="H105" i="18"/>
  <c r="G105" i="18"/>
  <c r="H97" i="18"/>
  <c r="G97" i="18"/>
  <c r="G69" i="18"/>
  <c r="G68" i="18"/>
  <c r="G45" i="18"/>
  <c r="G44" i="18"/>
  <c r="G34" i="18"/>
  <c r="H12" i="18"/>
  <c r="G12" i="18"/>
  <c r="H107" i="20"/>
  <c r="H106" i="20"/>
  <c r="H104" i="20"/>
  <c r="H102" i="20"/>
  <c r="G110" i="20"/>
  <c r="G104" i="20"/>
  <c r="G103" i="20"/>
  <c r="G102" i="20"/>
  <c r="G101" i="20"/>
  <c r="G96" i="20"/>
  <c r="G95" i="20"/>
  <c r="G94" i="20"/>
  <c r="G90" i="20"/>
  <c r="G52" i="20"/>
  <c r="G11" i="20"/>
  <c r="G12" i="20"/>
  <c r="G14" i="20"/>
  <c r="G16" i="20"/>
  <c r="G18" i="20"/>
  <c r="G19" i="20"/>
  <c r="G20" i="20"/>
  <c r="G21" i="20"/>
  <c r="G23" i="20"/>
  <c r="G24" i="20"/>
  <c r="G26" i="20"/>
  <c r="G28" i="20"/>
  <c r="G29" i="20"/>
  <c r="G30" i="20"/>
  <c r="G31" i="20"/>
  <c r="H11" i="20"/>
  <c r="H12" i="20"/>
  <c r="H14" i="20"/>
  <c r="H16" i="20"/>
  <c r="H18" i="20"/>
  <c r="H19" i="20"/>
  <c r="H20" i="20"/>
  <c r="H21" i="20"/>
  <c r="H23" i="20"/>
  <c r="H24" i="20"/>
  <c r="H25" i="20"/>
  <c r="H26" i="20"/>
  <c r="H27" i="20"/>
  <c r="H28" i="20"/>
  <c r="H29" i="20"/>
  <c r="H30" i="20"/>
  <c r="H31" i="20"/>
  <c r="D396" i="18" l="1"/>
  <c r="D395" i="18" s="1"/>
  <c r="D398" i="18" s="1"/>
  <c r="E396" i="18"/>
  <c r="E395" i="18" s="1"/>
  <c r="E398" i="18" s="1"/>
  <c r="F396" i="18"/>
  <c r="D386" i="18"/>
  <c r="D385" i="18" s="1"/>
  <c r="E386" i="18"/>
  <c r="E385" i="18" s="1"/>
  <c r="F386" i="18"/>
  <c r="D380" i="18"/>
  <c r="D379" i="18" s="1"/>
  <c r="E380" i="18"/>
  <c r="E379" i="18" s="1"/>
  <c r="F380" i="18"/>
  <c r="F379" i="18" s="1"/>
  <c r="D370" i="18"/>
  <c r="E370" i="18"/>
  <c r="F370" i="18"/>
  <c r="D366" i="18"/>
  <c r="E366" i="18"/>
  <c r="F366" i="18"/>
  <c r="H367" i="18"/>
  <c r="H368" i="18"/>
  <c r="H369" i="18"/>
  <c r="H371" i="18"/>
  <c r="G367" i="18"/>
  <c r="G368" i="18"/>
  <c r="G369" i="18"/>
  <c r="G371" i="18"/>
  <c r="G344" i="18"/>
  <c r="G346" i="18"/>
  <c r="D345" i="18"/>
  <c r="D342" i="18" s="1"/>
  <c r="D347" i="18" s="1"/>
  <c r="E345" i="18"/>
  <c r="F345" i="18"/>
  <c r="D343" i="18"/>
  <c r="E343" i="18"/>
  <c r="F343" i="18"/>
  <c r="D331" i="18"/>
  <c r="D330" i="18" s="1"/>
  <c r="E331" i="18"/>
  <c r="E330" i="18" s="1"/>
  <c r="F331" i="18"/>
  <c r="F330" i="18" s="1"/>
  <c r="C331" i="18"/>
  <c r="D322" i="18"/>
  <c r="E322" i="18"/>
  <c r="F322" i="18"/>
  <c r="D321" i="18"/>
  <c r="D324" i="18" s="1"/>
  <c r="E321" i="18"/>
  <c r="E324" i="18" s="1"/>
  <c r="E413" i="18" s="1"/>
  <c r="F321" i="18"/>
  <c r="F324" i="18" s="1"/>
  <c r="H288" i="18"/>
  <c r="H289" i="18"/>
  <c r="H291" i="18"/>
  <c r="H293" i="18"/>
  <c r="H296" i="18"/>
  <c r="H297" i="18"/>
  <c r="H300" i="18"/>
  <c r="H301" i="18"/>
  <c r="H304" i="18"/>
  <c r="H307" i="18"/>
  <c r="G288" i="18"/>
  <c r="G289" i="18"/>
  <c r="G291" i="18"/>
  <c r="G293" i="18"/>
  <c r="G296" i="18"/>
  <c r="G297" i="18"/>
  <c r="G300" i="18"/>
  <c r="G301" i="18"/>
  <c r="G304" i="18"/>
  <c r="G307" i="18"/>
  <c r="D306" i="18"/>
  <c r="D305" i="18" s="1"/>
  <c r="E306" i="18"/>
  <c r="E305" i="18" s="1"/>
  <c r="F306" i="18"/>
  <c r="F305" i="18" s="1"/>
  <c r="D303" i="18"/>
  <c r="D302" i="18" s="1"/>
  <c r="E303" i="18"/>
  <c r="E302" i="18" s="1"/>
  <c r="H302" i="18" s="1"/>
  <c r="F303" i="18"/>
  <c r="F302" i="18" s="1"/>
  <c r="D299" i="18"/>
  <c r="E299" i="18"/>
  <c r="F299" i="18"/>
  <c r="D292" i="18"/>
  <c r="E292" i="18"/>
  <c r="F292" i="18"/>
  <c r="H292" i="18" s="1"/>
  <c r="D290" i="18"/>
  <c r="E290" i="18"/>
  <c r="F290" i="18"/>
  <c r="D287" i="18"/>
  <c r="E287" i="18"/>
  <c r="F287" i="18"/>
  <c r="D277" i="18"/>
  <c r="D276" i="18" s="1"/>
  <c r="E277" i="18"/>
  <c r="E276" i="18" s="1"/>
  <c r="F277" i="18"/>
  <c r="D267" i="18"/>
  <c r="E267" i="18"/>
  <c r="F267" i="18"/>
  <c r="D265" i="18"/>
  <c r="E265" i="18"/>
  <c r="E262" i="18" s="1"/>
  <c r="F265" i="18"/>
  <c r="D259" i="18"/>
  <c r="E259" i="18"/>
  <c r="F259" i="18"/>
  <c r="D256" i="18"/>
  <c r="E256" i="18"/>
  <c r="F256" i="18"/>
  <c r="C256" i="18"/>
  <c r="D241" i="18"/>
  <c r="E241" i="18"/>
  <c r="F241" i="18"/>
  <c r="D236" i="18"/>
  <c r="E236" i="18"/>
  <c r="F236" i="18"/>
  <c r="D221" i="18"/>
  <c r="E221" i="18"/>
  <c r="F221" i="18"/>
  <c r="D219" i="18"/>
  <c r="E219" i="18"/>
  <c r="F219" i="18"/>
  <c r="D216" i="18"/>
  <c r="E216" i="18"/>
  <c r="F216" i="18"/>
  <c r="D213" i="18"/>
  <c r="E213" i="18"/>
  <c r="E212" i="18" s="1"/>
  <c r="F213" i="18"/>
  <c r="H220" i="18"/>
  <c r="H215" i="18"/>
  <c r="D198" i="18"/>
  <c r="D197" i="18" s="1"/>
  <c r="E198" i="18"/>
  <c r="F198" i="18"/>
  <c r="F197" i="18" s="1"/>
  <c r="C198" i="18"/>
  <c r="H199" i="18"/>
  <c r="G199" i="18"/>
  <c r="G190" i="18"/>
  <c r="E197" i="18"/>
  <c r="D189" i="18"/>
  <c r="D188" i="18" s="1"/>
  <c r="E189" i="18"/>
  <c r="E188" i="18" s="1"/>
  <c r="F189" i="18"/>
  <c r="F188" i="18" s="1"/>
  <c r="D185" i="18"/>
  <c r="D184" i="18" s="1"/>
  <c r="E185" i="18"/>
  <c r="E184" i="18" s="1"/>
  <c r="F185" i="18"/>
  <c r="F184" i="18" s="1"/>
  <c r="C185" i="18"/>
  <c r="D177" i="18"/>
  <c r="E177" i="18"/>
  <c r="F177" i="18"/>
  <c r="D166" i="18"/>
  <c r="E166" i="18"/>
  <c r="F166" i="18"/>
  <c r="D158" i="18"/>
  <c r="E158" i="18"/>
  <c r="F158" i="18"/>
  <c r="C158" i="18"/>
  <c r="D153" i="18"/>
  <c r="E153" i="18"/>
  <c r="F153" i="18"/>
  <c r="C153" i="18"/>
  <c r="D149" i="18"/>
  <c r="E149" i="18"/>
  <c r="F149" i="18"/>
  <c r="C149" i="18"/>
  <c r="D147" i="18"/>
  <c r="E147" i="18"/>
  <c r="F147" i="18"/>
  <c r="D143" i="18"/>
  <c r="E143" i="18"/>
  <c r="F143" i="18"/>
  <c r="D133" i="18"/>
  <c r="D132" i="18" s="1"/>
  <c r="D135" i="18" s="1"/>
  <c r="E133" i="18"/>
  <c r="E132" i="18" s="1"/>
  <c r="E135" i="18" s="1"/>
  <c r="F133" i="18"/>
  <c r="F132" i="18" s="1"/>
  <c r="F135" i="18" s="1"/>
  <c r="F413" i="18" s="1"/>
  <c r="D104" i="18"/>
  <c r="D106" i="18" s="1"/>
  <c r="D410" i="18" s="1"/>
  <c r="E104" i="18"/>
  <c r="F104" i="18"/>
  <c r="F106" i="18" s="1"/>
  <c r="F410" i="18" s="1"/>
  <c r="D96" i="18"/>
  <c r="D98" i="18" s="1"/>
  <c r="E96" i="18"/>
  <c r="E98" i="18" s="1"/>
  <c r="F96" i="18"/>
  <c r="D205" i="18" l="1"/>
  <c r="D412" i="18" s="1"/>
  <c r="D218" i="18"/>
  <c r="E205" i="18"/>
  <c r="E412" i="18" s="1"/>
  <c r="E226" i="18"/>
  <c r="E414" i="18" s="1"/>
  <c r="D142" i="18"/>
  <c r="D235" i="18"/>
  <c r="D243" i="18" s="1"/>
  <c r="H287" i="18"/>
  <c r="E342" i="18"/>
  <c r="E347" i="18" s="1"/>
  <c r="E416" i="18" s="1"/>
  <c r="G198" i="18"/>
  <c r="F205" i="18"/>
  <c r="F412" i="18" s="1"/>
  <c r="H299" i="18"/>
  <c r="H295" i="18"/>
  <c r="D416" i="18"/>
  <c r="H104" i="18"/>
  <c r="D388" i="18"/>
  <c r="D286" i="18"/>
  <c r="D212" i="18"/>
  <c r="F262" i="18"/>
  <c r="H290" i="18"/>
  <c r="E388" i="18"/>
  <c r="H241" i="18"/>
  <c r="D262" i="18"/>
  <c r="E365" i="18"/>
  <c r="E372" i="18" s="1"/>
  <c r="F385" i="18"/>
  <c r="F388" i="18" s="1"/>
  <c r="H198" i="18"/>
  <c r="E235" i="18"/>
  <c r="E243" i="18" s="1"/>
  <c r="D365" i="18"/>
  <c r="D372" i="18" s="1"/>
  <c r="F395" i="18"/>
  <c r="H213" i="18"/>
  <c r="H305" i="18"/>
  <c r="H303" i="18"/>
  <c r="F276" i="18"/>
  <c r="H306" i="18"/>
  <c r="G256" i="18"/>
  <c r="D255" i="18"/>
  <c r="E106" i="18"/>
  <c r="H96" i="18"/>
  <c r="F98" i="18"/>
  <c r="H370" i="18"/>
  <c r="F365" i="18"/>
  <c r="H366" i="18"/>
  <c r="F342" i="18"/>
  <c r="F347" i="18" s="1"/>
  <c r="E286" i="18"/>
  <c r="F286" i="18"/>
  <c r="F255" i="18"/>
  <c r="E255" i="18"/>
  <c r="E279" i="18" s="1"/>
  <c r="F235" i="18"/>
  <c r="F243" i="18" s="1"/>
  <c r="F218" i="18"/>
  <c r="E218" i="18"/>
  <c r="H219" i="18"/>
  <c r="F212" i="18"/>
  <c r="F226" i="18" s="1"/>
  <c r="F414" i="18" s="1"/>
  <c r="H197" i="18"/>
  <c r="D152" i="18"/>
  <c r="D191" i="18" s="1"/>
  <c r="D411" i="18" s="1"/>
  <c r="F152" i="18"/>
  <c r="E152" i="18"/>
  <c r="F142" i="18"/>
  <c r="E142" i="18"/>
  <c r="D67" i="18"/>
  <c r="D66" i="18" s="1"/>
  <c r="E67" i="18"/>
  <c r="E66" i="18" s="1"/>
  <c r="F67" i="18"/>
  <c r="F66" i="18" s="1"/>
  <c r="D64" i="18"/>
  <c r="D63" i="18" s="1"/>
  <c r="E64" i="18"/>
  <c r="E63" i="18" s="1"/>
  <c r="F64" i="18"/>
  <c r="F63" i="18" s="1"/>
  <c r="F70" i="18" s="1"/>
  <c r="D55" i="18"/>
  <c r="D54" i="18" s="1"/>
  <c r="D57" i="18" s="1"/>
  <c r="E55" i="18"/>
  <c r="E54" i="18" s="1"/>
  <c r="E57" i="18" s="1"/>
  <c r="F55" i="18"/>
  <c r="F54" i="18" s="1"/>
  <c r="F57" i="18" s="1"/>
  <c r="D46" i="18"/>
  <c r="E46" i="18"/>
  <c r="F46" i="18"/>
  <c r="D43" i="18"/>
  <c r="E43" i="18"/>
  <c r="F43" i="18"/>
  <c r="D33" i="18"/>
  <c r="E33" i="18"/>
  <c r="F33" i="18"/>
  <c r="D31" i="18"/>
  <c r="E31" i="18"/>
  <c r="F31" i="18"/>
  <c r="D29" i="18"/>
  <c r="E29" i="18"/>
  <c r="F29" i="18"/>
  <c r="D20" i="18"/>
  <c r="E20" i="18"/>
  <c r="F20" i="18"/>
  <c r="D10" i="18"/>
  <c r="E10" i="18"/>
  <c r="F10" i="18"/>
  <c r="H414" i="18" l="1"/>
  <c r="G414" i="18"/>
  <c r="D226" i="18"/>
  <c r="D413" i="18" s="1"/>
  <c r="E35" i="18"/>
  <c r="D42" i="18"/>
  <c r="D48" i="18" s="1"/>
  <c r="H412" i="18"/>
  <c r="D279" i="18"/>
  <c r="H205" i="18"/>
  <c r="F191" i="18"/>
  <c r="F411" i="18" s="1"/>
  <c r="F279" i="18"/>
  <c r="F408" i="18" s="1"/>
  <c r="E191" i="18"/>
  <c r="E411" i="18" s="1"/>
  <c r="D35" i="18"/>
  <c r="D70" i="18"/>
  <c r="F398" i="18"/>
  <c r="H413" i="18"/>
  <c r="H365" i="18"/>
  <c r="F372" i="18"/>
  <c r="E70" i="18"/>
  <c r="D245" i="18"/>
  <c r="F35" i="18"/>
  <c r="H106" i="18"/>
  <c r="H98" i="18"/>
  <c r="F42" i="18"/>
  <c r="F48" i="18" s="1"/>
  <c r="E42" i="18"/>
  <c r="E48" i="18" s="1"/>
  <c r="E169" i="20"/>
  <c r="C64" i="18"/>
  <c r="C63" i="18" s="1"/>
  <c r="C33" i="18"/>
  <c r="G33" i="18" s="1"/>
  <c r="C31" i="18"/>
  <c r="C10" i="18"/>
  <c r="C13" i="18" s="1"/>
  <c r="H58" i="20"/>
  <c r="G58" i="20"/>
  <c r="D54" i="20"/>
  <c r="E54" i="20"/>
  <c r="F54" i="20"/>
  <c r="C54" i="20"/>
  <c r="D109" i="20"/>
  <c r="D108" i="20" s="1"/>
  <c r="E109" i="20"/>
  <c r="E108" i="20" s="1"/>
  <c r="F109" i="20"/>
  <c r="D106" i="20"/>
  <c r="E106" i="20"/>
  <c r="F106" i="20"/>
  <c r="D99" i="20"/>
  <c r="E99" i="20"/>
  <c r="E98" i="20" s="1"/>
  <c r="F99" i="20"/>
  <c r="D98" i="20"/>
  <c r="D95" i="20"/>
  <c r="E95" i="20"/>
  <c r="F95" i="20"/>
  <c r="F94" i="20" s="1"/>
  <c r="D94" i="20"/>
  <c r="E94" i="20"/>
  <c r="D92" i="20"/>
  <c r="D91" i="20" s="1"/>
  <c r="E92" i="20"/>
  <c r="E91" i="20" s="1"/>
  <c r="F92" i="20"/>
  <c r="F91" i="20" s="1"/>
  <c r="D88" i="20"/>
  <c r="D87" i="20" s="1"/>
  <c r="E88" i="20"/>
  <c r="E87" i="20" s="1"/>
  <c r="F88" i="20"/>
  <c r="F87" i="20" s="1"/>
  <c r="D80" i="20"/>
  <c r="E80" i="20"/>
  <c r="F80" i="20"/>
  <c r="D78" i="20"/>
  <c r="E78" i="20"/>
  <c r="F78" i="20"/>
  <c r="C68" i="20"/>
  <c r="D68" i="20"/>
  <c r="E68" i="20"/>
  <c r="F68" i="20"/>
  <c r="D59" i="20"/>
  <c r="E59" i="20"/>
  <c r="F59" i="20"/>
  <c r="D50" i="20"/>
  <c r="E50" i="20"/>
  <c r="F50" i="20"/>
  <c r="D48" i="20"/>
  <c r="E48" i="20"/>
  <c r="F48" i="20"/>
  <c r="D44" i="20"/>
  <c r="E44" i="20"/>
  <c r="F44" i="20"/>
  <c r="D25" i="20"/>
  <c r="E25" i="20"/>
  <c r="F25" i="20"/>
  <c r="C25" i="20"/>
  <c r="G25" i="20" s="1"/>
  <c r="D17" i="20"/>
  <c r="E17" i="20"/>
  <c r="H17" i="20" s="1"/>
  <c r="F17" i="20"/>
  <c r="D15" i="20"/>
  <c r="E15" i="20"/>
  <c r="F15" i="20"/>
  <c r="D13" i="20"/>
  <c r="E13" i="20"/>
  <c r="F13" i="20"/>
  <c r="D10" i="20"/>
  <c r="E10" i="20"/>
  <c r="F10" i="20"/>
  <c r="D22" i="20"/>
  <c r="E22" i="20"/>
  <c r="H22" i="20" s="1"/>
  <c r="F22" i="20"/>
  <c r="C22" i="20"/>
  <c r="H411" i="18" l="1"/>
  <c r="E245" i="18"/>
  <c r="F245" i="18"/>
  <c r="F416" i="18"/>
  <c r="H410" i="18"/>
  <c r="F108" i="20"/>
  <c r="G108" i="20" s="1"/>
  <c r="G109" i="20"/>
  <c r="G22" i="20"/>
  <c r="H15" i="20"/>
  <c r="H13" i="20"/>
  <c r="D97" i="20"/>
  <c r="E97" i="20"/>
  <c r="F98" i="20"/>
  <c r="F97" i="20" s="1"/>
  <c r="D43" i="20"/>
  <c r="F43" i="20"/>
  <c r="E43" i="20"/>
  <c r="H416" i="18" l="1"/>
  <c r="G160" i="18"/>
  <c r="H160" i="18" l="1"/>
  <c r="G77" i="20" l="1"/>
  <c r="H77" i="20"/>
  <c r="G76" i="20"/>
  <c r="H76" i="20"/>
  <c r="F83" i="18" l="1"/>
  <c r="E83" i="18"/>
  <c r="D83" i="18"/>
  <c r="C27" i="20" l="1"/>
  <c r="G27" i="20" s="1"/>
  <c r="D27" i="20"/>
  <c r="C59" i="20" l="1"/>
  <c r="C104" i="18" l="1"/>
  <c r="C106" i="18" l="1"/>
  <c r="G104" i="18"/>
  <c r="F171" i="20"/>
  <c r="E171" i="20"/>
  <c r="D171" i="20"/>
  <c r="C171" i="20"/>
  <c r="F170" i="20"/>
  <c r="E170" i="20"/>
  <c r="D170" i="20"/>
  <c r="C170" i="20"/>
  <c r="F169" i="20"/>
  <c r="D169" i="20"/>
  <c r="C169" i="20"/>
  <c r="F168" i="20"/>
  <c r="E168" i="20"/>
  <c r="D168" i="20"/>
  <c r="C168" i="20"/>
  <c r="H167" i="20"/>
  <c r="G167" i="20"/>
  <c r="H166" i="20"/>
  <c r="G166" i="20"/>
  <c r="F163" i="20"/>
  <c r="E163" i="20"/>
  <c r="D163" i="20"/>
  <c r="C163" i="20"/>
  <c r="H162" i="20"/>
  <c r="G162" i="20"/>
  <c r="H161" i="20"/>
  <c r="G161" i="20"/>
  <c r="F158" i="20"/>
  <c r="E158" i="20"/>
  <c r="D158" i="20"/>
  <c r="C158" i="20"/>
  <c r="H157" i="20"/>
  <c r="G157" i="20"/>
  <c r="H156" i="20"/>
  <c r="G156" i="20"/>
  <c r="F153" i="20"/>
  <c r="E153" i="20"/>
  <c r="D153" i="20"/>
  <c r="C153" i="20"/>
  <c r="H152" i="20"/>
  <c r="G152" i="20"/>
  <c r="H151" i="20"/>
  <c r="G151" i="20"/>
  <c r="F148" i="20"/>
  <c r="E148" i="20"/>
  <c r="D148" i="20"/>
  <c r="C148" i="20"/>
  <c r="H147" i="20"/>
  <c r="G147" i="20"/>
  <c r="H146" i="20"/>
  <c r="G146" i="20"/>
  <c r="F143" i="20"/>
  <c r="E143" i="20"/>
  <c r="D143" i="20"/>
  <c r="C143" i="20"/>
  <c r="H142" i="20"/>
  <c r="G142" i="20"/>
  <c r="H141" i="20"/>
  <c r="G141" i="20"/>
  <c r="C241" i="18"/>
  <c r="G241" i="18" s="1"/>
  <c r="H222" i="18"/>
  <c r="G220" i="18"/>
  <c r="G222" i="18"/>
  <c r="C221" i="18"/>
  <c r="C219" i="18"/>
  <c r="C218" i="18" s="1"/>
  <c r="G295" i="18" l="1"/>
  <c r="C410" i="18"/>
  <c r="G410" i="18" s="1"/>
  <c r="G106" i="18"/>
  <c r="F172" i="20"/>
  <c r="D172" i="20"/>
  <c r="C172" i="20"/>
  <c r="E172" i="20"/>
  <c r="G170" i="20"/>
  <c r="H170" i="20"/>
  <c r="G171" i="20"/>
  <c r="H171" i="20"/>
  <c r="G221" i="18"/>
  <c r="G219" i="18"/>
  <c r="H221" i="18"/>
  <c r="C213" i="18"/>
  <c r="G215" i="18"/>
  <c r="H397" i="18"/>
  <c r="H381" i="18"/>
  <c r="H382" i="18"/>
  <c r="H383" i="18"/>
  <c r="H384" i="18"/>
  <c r="H387" i="18"/>
  <c r="G384" i="18"/>
  <c r="H344" i="18"/>
  <c r="H346" i="18"/>
  <c r="G213" i="18" l="1"/>
  <c r="G218" i="18"/>
  <c r="H332" i="18"/>
  <c r="H333" i="18"/>
  <c r="H334" i="18"/>
  <c r="H335" i="18"/>
  <c r="G332" i="18"/>
  <c r="G333" i="18"/>
  <c r="G334" i="18"/>
  <c r="G335" i="18"/>
  <c r="H260" i="18"/>
  <c r="H261" i="18"/>
  <c r="H266" i="18"/>
  <c r="H268" i="18"/>
  <c r="H278" i="18"/>
  <c r="H217" i="18"/>
  <c r="G217" i="18"/>
  <c r="H237" i="18"/>
  <c r="H240" i="18"/>
  <c r="G237" i="18"/>
  <c r="G240" i="18"/>
  <c r="G154" i="18" l="1"/>
  <c r="G155" i="18"/>
  <c r="G156" i="18"/>
  <c r="G159" i="18"/>
  <c r="G161" i="18"/>
  <c r="G162" i="18"/>
  <c r="G163" i="18"/>
  <c r="G164" i="18"/>
  <c r="G165" i="18"/>
  <c r="G167" i="18"/>
  <c r="G168" i="18"/>
  <c r="G169" i="18"/>
  <c r="G170" i="18"/>
  <c r="G171" i="18"/>
  <c r="G172" i="18"/>
  <c r="G173" i="18"/>
  <c r="G174" i="18"/>
  <c r="G175" i="18"/>
  <c r="G176" i="18"/>
  <c r="G178" i="18"/>
  <c r="G179" i="18"/>
  <c r="G180" i="18"/>
  <c r="G181" i="18"/>
  <c r="G183" i="18"/>
  <c r="G187" i="18"/>
  <c r="H154" i="18"/>
  <c r="H155" i="18"/>
  <c r="H156" i="18"/>
  <c r="H159" i="18"/>
  <c r="H161" i="18"/>
  <c r="H162" i="18"/>
  <c r="H163" i="18"/>
  <c r="H164" i="18"/>
  <c r="H165" i="18"/>
  <c r="H167" i="18"/>
  <c r="H168" i="18"/>
  <c r="H169" i="18"/>
  <c r="H170" i="18"/>
  <c r="H171" i="18"/>
  <c r="H172" i="18"/>
  <c r="H173" i="18"/>
  <c r="H174" i="18"/>
  <c r="H175" i="18"/>
  <c r="H176" i="18"/>
  <c r="H178" i="18"/>
  <c r="H179" i="18"/>
  <c r="H180" i="18"/>
  <c r="H181" i="18"/>
  <c r="H183" i="18"/>
  <c r="H187" i="18"/>
  <c r="H190" i="18"/>
  <c r="H148" i="18"/>
  <c r="H150" i="18"/>
  <c r="G148" i="18"/>
  <c r="G150" i="18"/>
  <c r="H145" i="18" l="1"/>
  <c r="H146" i="18"/>
  <c r="G145" i="18"/>
  <c r="G146" i="18"/>
  <c r="C396" i="18"/>
  <c r="C386" i="18"/>
  <c r="C380" i="18"/>
  <c r="C379" i="18" s="1"/>
  <c r="C370" i="18"/>
  <c r="C385" i="18" l="1"/>
  <c r="G385" i="18" s="1"/>
  <c r="G386" i="18"/>
  <c r="C395" i="18"/>
  <c r="G395" i="18" s="1"/>
  <c r="G396" i="18"/>
  <c r="C388" i="18"/>
  <c r="G370" i="18"/>
  <c r="H396" i="18"/>
  <c r="H386" i="18"/>
  <c r="G380" i="18"/>
  <c r="H380" i="18"/>
  <c r="C398" i="18"/>
  <c r="G398" i="18" s="1"/>
  <c r="C345" i="18"/>
  <c r="G345" i="18" s="1"/>
  <c r="C343" i="18"/>
  <c r="D336" i="18"/>
  <c r="D415" i="18" s="1"/>
  <c r="E336" i="18"/>
  <c r="E415" i="18" s="1"/>
  <c r="C330" i="18"/>
  <c r="C336" i="18" s="1"/>
  <c r="C322" i="18"/>
  <c r="G322" i="18" s="1"/>
  <c r="C277" i="18"/>
  <c r="C267" i="18"/>
  <c r="G267" i="18" s="1"/>
  <c r="C265" i="18"/>
  <c r="C259" i="18"/>
  <c r="C366" i="18"/>
  <c r="G366" i="18" s="1"/>
  <c r="H323" i="18"/>
  <c r="C321" i="18"/>
  <c r="H316" i="18"/>
  <c r="G314" i="18"/>
  <c r="C306" i="18"/>
  <c r="C303" i="18"/>
  <c r="C299" i="18"/>
  <c r="C292" i="18"/>
  <c r="G292" i="18" s="1"/>
  <c r="C290" i="18"/>
  <c r="G290" i="18" s="1"/>
  <c r="C287" i="18"/>
  <c r="H257" i="18"/>
  <c r="C236" i="18"/>
  <c r="C235" i="18" s="1"/>
  <c r="C243" i="18" s="1"/>
  <c r="C216" i="18"/>
  <c r="C212" i="18" s="1"/>
  <c r="C226" i="18" s="1"/>
  <c r="C189" i="18"/>
  <c r="C184" i="18"/>
  <c r="C177" i="18"/>
  <c r="C166" i="18"/>
  <c r="C147" i="18"/>
  <c r="C143" i="18"/>
  <c r="C142" i="18" s="1"/>
  <c r="H144" i="18"/>
  <c r="G144" i="18"/>
  <c r="C133" i="18"/>
  <c r="C132" i="18" s="1"/>
  <c r="C135" i="18" s="1"/>
  <c r="H134" i="18"/>
  <c r="C96" i="18"/>
  <c r="H69" i="18"/>
  <c r="C365" i="18" l="1"/>
  <c r="G365" i="18" s="1"/>
  <c r="C305" i="18"/>
  <c r="G305" i="18" s="1"/>
  <c r="G306" i="18"/>
  <c r="G299" i="18"/>
  <c r="C294" i="18"/>
  <c r="C342" i="18"/>
  <c r="C347" i="18" s="1"/>
  <c r="C416" i="18" s="1"/>
  <c r="G416" i="18" s="1"/>
  <c r="G343" i="18"/>
  <c r="C286" i="18"/>
  <c r="G287" i="18"/>
  <c r="C302" i="18"/>
  <c r="G302" i="18" s="1"/>
  <c r="G303" i="18"/>
  <c r="C262" i="18"/>
  <c r="G262" i="18" s="1"/>
  <c r="C276" i="18"/>
  <c r="G276" i="18" s="1"/>
  <c r="G277" i="18"/>
  <c r="G321" i="18"/>
  <c r="C324" i="18"/>
  <c r="G324" i="18" s="1"/>
  <c r="G265" i="18"/>
  <c r="G259" i="18"/>
  <c r="C255" i="18"/>
  <c r="C188" i="18"/>
  <c r="G188" i="18" s="1"/>
  <c r="G189" i="18"/>
  <c r="C152" i="18"/>
  <c r="C98" i="18"/>
  <c r="G98" i="18" s="1"/>
  <c r="G96" i="18"/>
  <c r="H398" i="18"/>
  <c r="H395" i="18"/>
  <c r="H388" i="18"/>
  <c r="H385" i="18"/>
  <c r="H379" i="18"/>
  <c r="G379" i="18"/>
  <c r="H345" i="18"/>
  <c r="H343" i="18"/>
  <c r="H322" i="18"/>
  <c r="F336" i="18"/>
  <c r="F415" i="18" s="1"/>
  <c r="G331" i="18"/>
  <c r="H331" i="18"/>
  <c r="H276" i="18"/>
  <c r="H277" i="18"/>
  <c r="H267" i="18"/>
  <c r="H265" i="18"/>
  <c r="H259" i="18"/>
  <c r="C415" i="18"/>
  <c r="G147" i="18"/>
  <c r="H147" i="18"/>
  <c r="G236" i="18"/>
  <c r="H236" i="18"/>
  <c r="H189" i="18"/>
  <c r="G185" i="18"/>
  <c r="H185" i="18"/>
  <c r="G177" i="18"/>
  <c r="H177" i="18"/>
  <c r="G166" i="18"/>
  <c r="H166" i="18"/>
  <c r="H158" i="18"/>
  <c r="G158" i="18"/>
  <c r="G149" i="18"/>
  <c r="H149" i="18"/>
  <c r="H372" i="18"/>
  <c r="C372" i="18"/>
  <c r="D294" i="18"/>
  <c r="D308" i="18" s="1"/>
  <c r="D399" i="18" s="1"/>
  <c r="F294" i="18"/>
  <c r="E294" i="18"/>
  <c r="E308" i="18" s="1"/>
  <c r="E399" i="18" s="1"/>
  <c r="H321" i="18"/>
  <c r="H256" i="18"/>
  <c r="H314" i="18"/>
  <c r="G143" i="18"/>
  <c r="H143" i="18"/>
  <c r="H132" i="18"/>
  <c r="H133" i="18"/>
  <c r="H47" i="18"/>
  <c r="G47" i="18"/>
  <c r="C46" i="18"/>
  <c r="H65" i="18"/>
  <c r="G65" i="18"/>
  <c r="C67" i="18"/>
  <c r="D85" i="18"/>
  <c r="E85" i="18"/>
  <c r="F85" i="18"/>
  <c r="C55" i="18"/>
  <c r="C54" i="18" s="1"/>
  <c r="C57" i="18" s="1"/>
  <c r="C85" i="18" s="1"/>
  <c r="C29" i="18"/>
  <c r="G30" i="18"/>
  <c r="H30" i="18"/>
  <c r="G32" i="18"/>
  <c r="H32" i="18"/>
  <c r="H34" i="18"/>
  <c r="C43" i="18"/>
  <c r="G43" i="18" s="1"/>
  <c r="H44" i="18"/>
  <c r="H45" i="18"/>
  <c r="C279" i="18" l="1"/>
  <c r="C308" i="18"/>
  <c r="C409" i="18" s="1"/>
  <c r="H294" i="18"/>
  <c r="G294" i="18"/>
  <c r="F308" i="18"/>
  <c r="F399" i="18" s="1"/>
  <c r="H415" i="18"/>
  <c r="G415" i="18"/>
  <c r="C191" i="18"/>
  <c r="C42" i="18"/>
  <c r="C48" i="18" s="1"/>
  <c r="C84" i="18" s="1"/>
  <c r="C413" i="18"/>
  <c r="G413" i="18" s="1"/>
  <c r="G255" i="18"/>
  <c r="C66" i="18"/>
  <c r="G66" i="18" s="1"/>
  <c r="G67" i="18"/>
  <c r="G372" i="18"/>
  <c r="G85" i="18"/>
  <c r="H85" i="18"/>
  <c r="G388" i="18"/>
  <c r="H330" i="18"/>
  <c r="G330" i="18"/>
  <c r="H336" i="18"/>
  <c r="G336" i="18"/>
  <c r="H286" i="18"/>
  <c r="G286" i="18"/>
  <c r="H262" i="18"/>
  <c r="H142" i="18"/>
  <c r="G142" i="18"/>
  <c r="H188" i="18"/>
  <c r="H184" i="18"/>
  <c r="G184" i="18"/>
  <c r="G342" i="18"/>
  <c r="H342" i="18"/>
  <c r="E409" i="18"/>
  <c r="H324" i="18"/>
  <c r="D409" i="18"/>
  <c r="H255" i="18"/>
  <c r="E84" i="18"/>
  <c r="H67" i="18"/>
  <c r="D84" i="18"/>
  <c r="H64" i="18"/>
  <c r="F84" i="18"/>
  <c r="G64" i="18"/>
  <c r="G46" i="18"/>
  <c r="H46" i="18"/>
  <c r="D86" i="18"/>
  <c r="H43" i="18"/>
  <c r="H29" i="18"/>
  <c r="H33" i="18"/>
  <c r="G31" i="18"/>
  <c r="G29" i="18"/>
  <c r="H31" i="18"/>
  <c r="C35" i="18"/>
  <c r="C83" i="18" s="1"/>
  <c r="G279" i="18" l="1"/>
  <c r="C408" i="18"/>
  <c r="C399" i="18"/>
  <c r="H84" i="18"/>
  <c r="G84" i="18"/>
  <c r="G191" i="18"/>
  <c r="H347" i="18"/>
  <c r="G347" i="18"/>
  <c r="F409" i="18"/>
  <c r="G308" i="18"/>
  <c r="H279" i="18"/>
  <c r="E408" i="18"/>
  <c r="E417" i="18" s="1"/>
  <c r="D408" i="18"/>
  <c r="D417" i="18" s="1"/>
  <c r="H308" i="18"/>
  <c r="H42" i="18"/>
  <c r="G63" i="18"/>
  <c r="C70" i="18"/>
  <c r="C86" i="18" s="1"/>
  <c r="G42" i="18"/>
  <c r="H63" i="18"/>
  <c r="H48" i="18"/>
  <c r="G48" i="18"/>
  <c r="G35" i="18"/>
  <c r="H35" i="18"/>
  <c r="G11" i="18"/>
  <c r="G21" i="18"/>
  <c r="D22" i="18"/>
  <c r="D82" i="18" s="1"/>
  <c r="E22" i="18"/>
  <c r="E82" i="18" s="1"/>
  <c r="F22" i="18"/>
  <c r="F82" i="18" s="1"/>
  <c r="C20" i="18"/>
  <c r="C22" i="18" s="1"/>
  <c r="C82" i="18" s="1"/>
  <c r="C81" i="18"/>
  <c r="E13" i="18"/>
  <c r="E72" i="18" s="1"/>
  <c r="F13" i="18"/>
  <c r="F72" i="18" s="1"/>
  <c r="D13" i="18"/>
  <c r="H90" i="20"/>
  <c r="G83" i="20"/>
  <c r="H45" i="20"/>
  <c r="H46" i="20"/>
  <c r="H47" i="20"/>
  <c r="H49" i="20"/>
  <c r="H51" i="20"/>
  <c r="H52" i="20"/>
  <c r="H55" i="20"/>
  <c r="H56" i="20"/>
  <c r="H57" i="20"/>
  <c r="H60" i="20"/>
  <c r="H61" i="20"/>
  <c r="H64" i="20"/>
  <c r="H65" i="20"/>
  <c r="H66" i="20"/>
  <c r="H67" i="20"/>
  <c r="H69" i="20"/>
  <c r="H70" i="20"/>
  <c r="H71" i="20"/>
  <c r="H72" i="20"/>
  <c r="H73" i="20"/>
  <c r="H74" i="20"/>
  <c r="H75" i="20"/>
  <c r="H81" i="20"/>
  <c r="H82" i="20"/>
  <c r="H83" i="20"/>
  <c r="H84" i="20"/>
  <c r="H85" i="20"/>
  <c r="H86" i="20"/>
  <c r="H89" i="20"/>
  <c r="H93" i="20"/>
  <c r="H96" i="20"/>
  <c r="H100" i="20"/>
  <c r="H101" i="20"/>
  <c r="H103" i="20"/>
  <c r="H105" i="20"/>
  <c r="H110" i="20"/>
  <c r="G45" i="20"/>
  <c r="G46" i="20"/>
  <c r="G47" i="20"/>
  <c r="G49" i="20"/>
  <c r="G51" i="20"/>
  <c r="G55" i="20"/>
  <c r="G56" i="20"/>
  <c r="G57" i="20"/>
  <c r="G60" i="20"/>
  <c r="G61" i="20"/>
  <c r="G64" i="20"/>
  <c r="G65" i="20"/>
  <c r="G66" i="20"/>
  <c r="G67" i="20"/>
  <c r="G69" i="20"/>
  <c r="G70" i="20"/>
  <c r="G71" i="20"/>
  <c r="G72" i="20"/>
  <c r="G73" i="20"/>
  <c r="G74" i="20"/>
  <c r="G75" i="20"/>
  <c r="G81" i="20"/>
  <c r="G82" i="20"/>
  <c r="G84" i="20"/>
  <c r="G86" i="20"/>
  <c r="G89" i="20"/>
  <c r="G93" i="20"/>
  <c r="G100" i="20"/>
  <c r="G105" i="20"/>
  <c r="G107" i="20"/>
  <c r="C88" i="20"/>
  <c r="C99" i="20"/>
  <c r="C98" i="20" s="1"/>
  <c r="C97" i="20" s="1"/>
  <c r="C109" i="20"/>
  <c r="C108" i="20" s="1"/>
  <c r="C106" i="20"/>
  <c r="F417" i="18" l="1"/>
  <c r="H409" i="18"/>
  <c r="G409" i="18"/>
  <c r="D81" i="18"/>
  <c r="D87" i="18" s="1"/>
  <c r="D72" i="18"/>
  <c r="C87" i="18"/>
  <c r="C108" i="18" s="1"/>
  <c r="C109" i="18" s="1"/>
  <c r="H108" i="20"/>
  <c r="G399" i="18"/>
  <c r="H399" i="18"/>
  <c r="C72" i="18"/>
  <c r="G13" i="18"/>
  <c r="G10" i="18"/>
  <c r="G22" i="18"/>
  <c r="G20" i="18"/>
  <c r="G106" i="20"/>
  <c r="H109" i="20"/>
  <c r="C95" i="20"/>
  <c r="C94" i="20" s="1"/>
  <c r="C92" i="20"/>
  <c r="C91" i="20" s="1"/>
  <c r="H94" i="20" l="1"/>
  <c r="H95" i="20"/>
  <c r="H92" i="20"/>
  <c r="G92" i="20"/>
  <c r="H44" i="20"/>
  <c r="C44" i="20"/>
  <c r="G44" i="20" s="1"/>
  <c r="C87" i="20"/>
  <c r="C80" i="20"/>
  <c r="D53" i="20"/>
  <c r="D42" i="20" s="1"/>
  <c r="C78" i="20"/>
  <c r="C50" i="20"/>
  <c r="C48" i="20"/>
  <c r="F27" i="20"/>
  <c r="E27" i="20"/>
  <c r="C17" i="20"/>
  <c r="G17" i="20" s="1"/>
  <c r="C15" i="20"/>
  <c r="G15" i="20" s="1"/>
  <c r="C13" i="20"/>
  <c r="G13" i="20" s="1"/>
  <c r="C10" i="20"/>
  <c r="G10" i="20" s="1"/>
  <c r="G78" i="20" l="1"/>
  <c r="F53" i="20"/>
  <c r="C32" i="20"/>
  <c r="G48" i="20"/>
  <c r="H48" i="20"/>
  <c r="H99" i="20"/>
  <c r="G99" i="20"/>
  <c r="G91" i="20"/>
  <c r="H91" i="20"/>
  <c r="G88" i="20"/>
  <c r="H88" i="20"/>
  <c r="H80" i="20"/>
  <c r="G80" i="20"/>
  <c r="H68" i="20"/>
  <c r="G68" i="20"/>
  <c r="H59" i="20"/>
  <c r="G59" i="20"/>
  <c r="H54" i="20"/>
  <c r="G54" i="20"/>
  <c r="G50" i="20"/>
  <c r="H50" i="20"/>
  <c r="H10" i="20"/>
  <c r="C53" i="20"/>
  <c r="E32" i="20"/>
  <c r="H32" i="20" s="1"/>
  <c r="D32" i="20"/>
  <c r="F32" i="20"/>
  <c r="C43" i="20"/>
  <c r="H218" i="18"/>
  <c r="H57" i="18"/>
  <c r="H226" i="18"/>
  <c r="H214" i="18"/>
  <c r="H216" i="18"/>
  <c r="H212" i="18"/>
  <c r="H153" i="18"/>
  <c r="H152" i="18"/>
  <c r="H135" i="18"/>
  <c r="H70" i="18"/>
  <c r="N70" i="18" s="1"/>
  <c r="H68" i="18"/>
  <c r="H66" i="18"/>
  <c r="H55" i="18"/>
  <c r="H56" i="18"/>
  <c r="H54" i="18"/>
  <c r="H22" i="18"/>
  <c r="H21" i="18"/>
  <c r="H20" i="18"/>
  <c r="H13" i="18"/>
  <c r="H11" i="18"/>
  <c r="H10" i="18"/>
  <c r="G226" i="18"/>
  <c r="G214" i="18"/>
  <c r="G216" i="18"/>
  <c r="G212" i="18"/>
  <c r="G153" i="18"/>
  <c r="G152" i="18"/>
  <c r="G135" i="18"/>
  <c r="G133" i="18"/>
  <c r="G134" i="18"/>
  <c r="G70" i="18"/>
  <c r="G55" i="18"/>
  <c r="G56" i="18"/>
  <c r="G54" i="18"/>
  <c r="G132" i="18"/>
  <c r="C197" i="18"/>
  <c r="C205" i="18" s="1"/>
  <c r="F81" i="18"/>
  <c r="M70" i="18"/>
  <c r="L70" i="18"/>
  <c r="N75" i="18"/>
  <c r="E81" i="18"/>
  <c r="F86" i="18"/>
  <c r="G72" i="18"/>
  <c r="E86" i="18"/>
  <c r="H72" i="18"/>
  <c r="G57" i="18"/>
  <c r="H191" i="18"/>
  <c r="E87" i="18" l="1"/>
  <c r="E108" i="18" s="1"/>
  <c r="E109" i="18" s="1"/>
  <c r="G86" i="18"/>
  <c r="F87" i="18"/>
  <c r="F108" i="18" s="1"/>
  <c r="F109" i="18" s="1"/>
  <c r="G197" i="18"/>
  <c r="F42" i="20"/>
  <c r="H235" i="18"/>
  <c r="G235" i="18"/>
  <c r="C245" i="18"/>
  <c r="C411" i="18"/>
  <c r="D108" i="18"/>
  <c r="D109" i="18" s="1"/>
  <c r="G81" i="18"/>
  <c r="H83" i="18"/>
  <c r="H81" i="18"/>
  <c r="H82" i="18"/>
  <c r="G83" i="18"/>
  <c r="H86" i="18"/>
  <c r="G82" i="18"/>
  <c r="D111" i="20"/>
  <c r="H98" i="20"/>
  <c r="G98" i="20"/>
  <c r="H87" i="20"/>
  <c r="G87" i="20"/>
  <c r="G53" i="20"/>
  <c r="H43" i="20"/>
  <c r="G43" i="20"/>
  <c r="C42" i="20"/>
  <c r="C111" i="20" s="1"/>
  <c r="G32" i="20"/>
  <c r="G411" i="18" l="1"/>
  <c r="C412" i="18"/>
  <c r="G412" i="18" s="1"/>
  <c r="G205" i="18"/>
  <c r="H417" i="18"/>
  <c r="H243" i="18"/>
  <c r="G243" i="18"/>
  <c r="H245" i="18"/>
  <c r="H108" i="18"/>
  <c r="G109" i="18"/>
  <c r="G108" i="18"/>
  <c r="H87" i="18"/>
  <c r="G87" i="18"/>
  <c r="G245" i="18"/>
  <c r="G408" i="18"/>
  <c r="H408" i="18"/>
  <c r="H97" i="20"/>
  <c r="G97" i="20"/>
  <c r="F111" i="20"/>
  <c r="G42" i="20"/>
  <c r="C417" i="18" l="1"/>
  <c r="G417" i="18" s="1"/>
  <c r="H109" i="18"/>
  <c r="G111" i="20"/>
  <c r="H78" i="20"/>
  <c r="E53" i="20"/>
  <c r="E42" i="20" s="1"/>
  <c r="E111" i="20" l="1"/>
  <c r="H111" i="20" s="1"/>
  <c r="H42" i="20"/>
  <c r="H53" i="20"/>
</calcChain>
</file>

<file path=xl/sharedStrings.xml><?xml version="1.0" encoding="utf-8"?>
<sst xmlns="http://schemas.openxmlformats.org/spreadsheetml/2006/main" count="715" uniqueCount="230">
  <si>
    <t>Opći prihodi i primici</t>
  </si>
  <si>
    <t>Prihodi za posebne namjene</t>
  </si>
  <si>
    <t>Pomoći</t>
  </si>
  <si>
    <t>Naziv računa</t>
  </si>
  <si>
    <t>UKUPNO A/Tpr./Kpr.</t>
  </si>
  <si>
    <t>Rashodi za zaposlene</t>
  </si>
  <si>
    <t>Plaće</t>
  </si>
  <si>
    <t xml:space="preserve">Ostali rashodi za zaposlene </t>
  </si>
  <si>
    <t>Doprinosi na plaće</t>
  </si>
  <si>
    <t>Materijalni rashodi</t>
  </si>
  <si>
    <t>Naknade troškova zaposlenima</t>
  </si>
  <si>
    <t>Naknade za prijevoz, za rad na terenu i odvojeni život</t>
  </si>
  <si>
    <t>Rashodi za materijal i energiju</t>
  </si>
  <si>
    <t>Uredski materijal i ostali materijalni rashodi</t>
  </si>
  <si>
    <t>Rashodi za usluge</t>
  </si>
  <si>
    <t>Ostale usluge</t>
  </si>
  <si>
    <t>Ostali nespomenuti rashodi poslovanja</t>
  </si>
  <si>
    <t>Financijski rashodi</t>
  </si>
  <si>
    <t>Ostali financijski rashodi</t>
  </si>
  <si>
    <t>Postrojenja i oprema</t>
  </si>
  <si>
    <t>Rashodi za nabavu proizvedene dugotrajne imovine</t>
  </si>
  <si>
    <t xml:space="preserve">Naknade troškova osobama izvan radnog odnosa </t>
  </si>
  <si>
    <t xml:space="preserve">RASHODI PO IZVORIMA FINANCIRANJA </t>
  </si>
  <si>
    <t xml:space="preserve">Vlastiti prihodi </t>
  </si>
  <si>
    <t xml:space="preserve">Pomoći </t>
  </si>
  <si>
    <t>RASHODI I IZDACI</t>
  </si>
  <si>
    <t>PRIHODI I PRIMICI</t>
  </si>
  <si>
    <t xml:space="preserve">Račun prihoda/
primitka </t>
  </si>
  <si>
    <t xml:space="preserve">Izvor financiranja 5 Pomoći </t>
  </si>
  <si>
    <t>Pomoći iz inozemstva i od subjekata unutar općeg proračuna</t>
  </si>
  <si>
    <t>UKUPNO Izvor financiranja Pomoći</t>
  </si>
  <si>
    <t xml:space="preserve">Izvor financiranja 1 Opći prihodi i primici </t>
  </si>
  <si>
    <t>Prihodi iz nadležnog proračuna i od HZZO-a temeljem ugovornih obveza</t>
  </si>
  <si>
    <t>Prihodi iz nadležnog proračuna za financiranje rashoda poslovanja</t>
  </si>
  <si>
    <t>Prihodi iz nadležnog proračuna za financiranje rashoda za nabavu nefinancijske imovine</t>
  </si>
  <si>
    <t>UKUPNO Izvor financiranja Opći prihodi i primici</t>
  </si>
  <si>
    <t>Izvor financiranja 3 Vlastiti prihodi</t>
  </si>
  <si>
    <t>UKUPNO Izvor financiranja Vlastiti prihodi</t>
  </si>
  <si>
    <t>Prihodi od prodaje proizvoda i robe te pruženih usluga</t>
  </si>
  <si>
    <t>Prihodi od prodaje proizvoda i robe te pruženih usluga i prihodi od donacija</t>
  </si>
  <si>
    <t xml:space="preserve">Izvor financiranja 4 Prihodi za posebne namjene </t>
  </si>
  <si>
    <t>Prihodi po posebnim propisima</t>
  </si>
  <si>
    <t>Sufinanciranje cijene usluge, participacije i slično</t>
  </si>
  <si>
    <t>Pomoći proračunskim korisnicima iz proračuna koji im nije nadležan</t>
  </si>
  <si>
    <t>Sveukupno rashodi</t>
  </si>
  <si>
    <t>Sveukupno prihodi</t>
  </si>
  <si>
    <t xml:space="preserve">PRIHODI </t>
  </si>
  <si>
    <t xml:space="preserve">Opći prihodi i primici </t>
  </si>
  <si>
    <t>RASHODI</t>
  </si>
  <si>
    <t>3</t>
  </si>
  <si>
    <t xml:space="preserve">4 </t>
  </si>
  <si>
    <t xml:space="preserve">Prihodi za posebne namjene </t>
  </si>
  <si>
    <t xml:space="preserve">5 </t>
  </si>
  <si>
    <t xml:space="preserve">Ukupni prihodi </t>
  </si>
  <si>
    <t>Ukupni rashodi</t>
  </si>
  <si>
    <t>Oznaka IF</t>
  </si>
  <si>
    <t xml:space="preserve">Naziv izvora financiranja </t>
  </si>
  <si>
    <t xml:space="preserve">PREGLED UKUPNIH PRIHODA I RASHODA PO IZVORIMA FINANCIRANJA </t>
  </si>
  <si>
    <t>UKUPNO Izvor financiranja Prihodi za posebne namjene</t>
  </si>
  <si>
    <t>Indeks</t>
  </si>
  <si>
    <t>6=5/2*100</t>
  </si>
  <si>
    <t>7=5/4*100</t>
  </si>
  <si>
    <t>Račun rashoda/
izdatka</t>
  </si>
  <si>
    <t>Izvor financiranja 4 Prihodi za posebne namjene</t>
  </si>
  <si>
    <t>Izvor financiranja  1 Opći prihodi i primici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</si>
  <si>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</si>
  <si>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</si>
  <si>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</si>
  <si>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</si>
  <si>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</si>
  <si>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</si>
  <si>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</si>
  <si>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</si>
  <si>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</si>
  <si>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</si>
  <si>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</si>
  <si>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</si>
  <si>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</si>
  <si>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</si>
  <si>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</si>
  <si>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</si>
  <si>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</si>
  <si>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</si>
  <si>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</si>
  <si>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</si>
  <si>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</si>
  <si>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</si>
  <si>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</si>
  <si>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</si>
  <si>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</si>
  <si>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</si>
  <si>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4221</t>
  </si>
  <si>
    <t>Uredska oprema i namještaj</t>
  </si>
  <si>
    <t>Komunikacijska oprema</t>
  </si>
  <si>
    <t xml:space="preserve">UKUPNO PRIHODI </t>
  </si>
  <si>
    <t xml:space="preserve">PRIHODI PO IZVORIMA FINANCIRANJA </t>
  </si>
  <si>
    <t>Vlastiti prihodi</t>
  </si>
  <si>
    <t>Ukupno</t>
  </si>
  <si>
    <t>UKUPNO RASHODI</t>
  </si>
  <si>
    <t xml:space="preserve">Donos </t>
  </si>
  <si>
    <t>Izvor financiranja -  Prihodi za posebne namjene -donos</t>
  </si>
  <si>
    <t xml:space="preserve">Donos prihodi za posebne namjene </t>
  </si>
  <si>
    <t>UKUPNO Izvor financiranja Prihodi za posebne namjene - donos</t>
  </si>
  <si>
    <t>Sveukupno prihodi + donos</t>
  </si>
  <si>
    <t>Izvor financiranja Prihodi za posebne namjene - donos</t>
  </si>
  <si>
    <t>Vlastiti prihodi - donos</t>
  </si>
  <si>
    <t>Prihodi za posebne namjene- donos</t>
  </si>
  <si>
    <t>Pomoći - donos</t>
  </si>
  <si>
    <t>Prihodi od financijske imovine</t>
  </si>
  <si>
    <t>Prihod od donacije</t>
  </si>
  <si>
    <t>Plaće za prekovremeni rad</t>
  </si>
  <si>
    <t>Naknade troškova osobama izvan radnog odnosa</t>
  </si>
  <si>
    <t>Ostali prihodi</t>
  </si>
  <si>
    <t xml:space="preserve">Ostvarenje/
izvršenje 2021. </t>
  </si>
  <si>
    <t>Tekuće pomoći proračunskim korisnicima iz proračuna koji im nije nadležan</t>
  </si>
  <si>
    <t>Prihodi od imovine</t>
  </si>
  <si>
    <t>Kamate na oročena sredstva i depozite po viđenju</t>
  </si>
  <si>
    <t>Prihodi od upravnih i administrativnih pristojbi, pristojbi po posebnim propisima i naknada</t>
  </si>
  <si>
    <t xml:space="preserve">Prihodi od prodaje proizvoda i robe </t>
  </si>
  <si>
    <t>Prihodi od pruženih usluga</t>
  </si>
  <si>
    <t>Tekuće donacije</t>
  </si>
  <si>
    <t>Kapitalne donacije</t>
  </si>
  <si>
    <t xml:space="preserve">Kazne, upravne mjere i ostali prihodi </t>
  </si>
  <si>
    <t>Prihodi od prodaje proizvedene dugotrajne imovine</t>
  </si>
  <si>
    <t>Medicinska i laboratorijska oprema</t>
  </si>
  <si>
    <t>Uređaji, strojevi i oprema za ostale namjene</t>
  </si>
  <si>
    <t>Prijevozna sredstva u cestovnom prometu</t>
  </si>
  <si>
    <t>Plaće za posebne uvjete rada</t>
  </si>
  <si>
    <t>Stručno usavršavanje zaposlenika</t>
  </si>
  <si>
    <t>Materijal i sirovine</t>
  </si>
  <si>
    <t>Sitni inventar i autogume</t>
  </si>
  <si>
    <t>Službena, radna i zaštitna odjeća i obuća</t>
  </si>
  <si>
    <t>Usluge promidžbe i informiranja</t>
  </si>
  <si>
    <t>Zakupnine i najamnine</t>
  </si>
  <si>
    <t xml:space="preserve">Zdravstvene i veterinarske usluge </t>
  </si>
  <si>
    <t>Intelektualne i osobne usluge</t>
  </si>
  <si>
    <t>Premije osiguranja</t>
  </si>
  <si>
    <t>Troškovi sudskih postupaka</t>
  </si>
  <si>
    <t>Zatezne kamate</t>
  </si>
  <si>
    <t>Ostali nespomenuti financijski rashodi</t>
  </si>
  <si>
    <t>Naknade građanima i kućanstvima na temelju osiguranja i druge naknade</t>
  </si>
  <si>
    <t>Ostale naknade građanima i kućanstvima iz proračuna</t>
  </si>
  <si>
    <t>Naknade građanima i kućanstvima u novcu</t>
  </si>
  <si>
    <t>Ostali rashodi</t>
  </si>
  <si>
    <t xml:space="preserve">Kazne, penali i naknade štete </t>
  </si>
  <si>
    <t>Ostale kazne</t>
  </si>
  <si>
    <t>Oprema za održavanje i zaštitu</t>
  </si>
  <si>
    <t>Instrumenti, uređaji i strojevi</t>
  </si>
  <si>
    <t>Nematerijalna proizvedena imovina</t>
  </si>
  <si>
    <t>Ulaganja u računalne programe</t>
  </si>
  <si>
    <t>Rashodi za nabavu plemenitih metala i ostalih pohranjenih vrijednosti</t>
  </si>
  <si>
    <t>Pohranjene knjige, umjetnička djela i slične vrijednosti</t>
  </si>
  <si>
    <t>Rashodi za nabavu nefinancijske imovine</t>
  </si>
  <si>
    <t>Rashodi poslovanja</t>
  </si>
  <si>
    <t xml:space="preserve">Pomoći od izvanproračunskih korisnika </t>
  </si>
  <si>
    <t>Kazne, upravne mjere i ostali prihodi</t>
  </si>
  <si>
    <t>Prihodi od upravih i administrativnih pristojbi, pristojbi po posebnim propisima i naknada</t>
  </si>
  <si>
    <t>Izvor financiranja 6 Donacije</t>
  </si>
  <si>
    <t>Prihodi poslovanja</t>
  </si>
  <si>
    <t>UKUPNO Izvor financiranja Donacije</t>
  </si>
  <si>
    <t>Izvor financiranja 7 Prihodi od prodaje imovine i naknade s naslova osiguranja</t>
  </si>
  <si>
    <t xml:space="preserve">Prihodi od prodaje nefinancijske imovine </t>
  </si>
  <si>
    <t>Prihodi od prodaje postrojenja i opreme</t>
  </si>
  <si>
    <t>Prihodi od prodaje prijevoznih sredstava</t>
  </si>
  <si>
    <t>UKUPNO Izvor financiranja Prihodi od prodaje imovine i naknade s naslova osiguranja</t>
  </si>
  <si>
    <t>Prihodi iz nadležnog proračuna za financiranje redovne djelatnosti proračunskih korisnika</t>
  </si>
  <si>
    <t>Donacije</t>
  </si>
  <si>
    <t>Prihodi od prodaje imovine i naknade s naslova osiguranja</t>
  </si>
  <si>
    <t>UKUPNO prihodi po izvorima financiranja</t>
  </si>
  <si>
    <t>Sitni inventar i auto gume</t>
  </si>
  <si>
    <t>Zdravstvene i veterinarske usluge</t>
  </si>
  <si>
    <t>Izvor financiranja 3 Vlastiti izvori</t>
  </si>
  <si>
    <t>Plemeniti metali i ostale pohranjene vrijednosti</t>
  </si>
  <si>
    <t>Prihodi o prodaje imovine i naknade s naslova osiguranja</t>
  </si>
  <si>
    <t xml:space="preserve">Plaće </t>
  </si>
  <si>
    <t>6</t>
  </si>
  <si>
    <t>7</t>
  </si>
  <si>
    <t>Prihodi od prodaje imovine i naknada s naslova osiguranja</t>
  </si>
  <si>
    <t>OPĆI DIO</t>
  </si>
  <si>
    <t>POSEBNI DIO</t>
  </si>
  <si>
    <t>Kapitalni: 10 K100020 Opremanje Doma</t>
  </si>
  <si>
    <t>Funkcijska klasifikacija: 1021 Starost</t>
  </si>
  <si>
    <t>Višak/manjak</t>
  </si>
  <si>
    <t>Ukupno donos viška/manjka</t>
  </si>
  <si>
    <t>Ukupno odnos viška/manjka</t>
  </si>
  <si>
    <t>Tekuće pomoći od institucija i tijela EU</t>
  </si>
  <si>
    <t>Bankarske usluge i usluge platnog pometa</t>
  </si>
  <si>
    <t>Rashodi za dodatna ulaganja na nefinancijskoj imovini</t>
  </si>
  <si>
    <t>Dodatna ulaganja na građevinskim objektima</t>
  </si>
  <si>
    <t>Izvorni plan 2022</t>
  </si>
  <si>
    <t>Tekući plan 2022</t>
  </si>
  <si>
    <t xml:space="preserve">Ostvarenje/
izvršenje 2022. </t>
  </si>
  <si>
    <t>Ostvarenje/
izvršenje 2022</t>
  </si>
  <si>
    <t>Izvorni plan 20222</t>
  </si>
  <si>
    <t>Ostvarenje/
izvršenje 2021.</t>
  </si>
  <si>
    <t>Bankarske usluge i usluge platnog prometa</t>
  </si>
  <si>
    <t>Naknade građanimai kućanstvima u novcu</t>
  </si>
  <si>
    <t xml:space="preserve">Naknade građanimai kućanstvima na temelju osiguranja i druge naknade </t>
  </si>
  <si>
    <t>Plaće za posebne uvjete</t>
  </si>
  <si>
    <t>Ostale naknade troškova zaposlenima</t>
  </si>
  <si>
    <t>Program: 1305 FINANCIRANJE/SUFINANCIRANJE USTANOVA SOOCIJALNE SKRBI</t>
  </si>
  <si>
    <t>Funkcijska klasifikacija: 1020</t>
  </si>
  <si>
    <t>Aktivnost: A1305 01 Osnovni program zbrinjavanja starijih osoba- Domovi za starije i nemoćne osobe</t>
  </si>
  <si>
    <t>IZVJEŠTAJ O IZVRŠENJU FINANCIJSKOG PLANA 
DOMA ZA STARIJE I NEMOĆNE OSOBE OSIJEK ZA I - VI / 2022. GODINE
PO EKONOMSKOJ KLASIFIKACIJI</t>
  </si>
  <si>
    <t>IZVJEŠTAJ O IZVRŠENJU FINANCIJSKOG PLANA
DOMA ZA STARIJE  I NEMOĆNE OSOBE OSIJEK ZA I - VI/  2022. GODINE
PO PROGRAMSKOJ, EKONOMSKOJ I FUNKCIJSKOJ KLASIFIKACIJI I PO IZVORIMA FINANCIRANJA</t>
  </si>
  <si>
    <t>Izvor financiranja -  Pomoći - donos</t>
  </si>
  <si>
    <t>Program: 8011 FINANCIRANJE DOMOVA ZA STARIJE I NEMOĆNE OSOBE IZVAN ŽUPANIJSKOG PRORAČUNA</t>
  </si>
  <si>
    <t>Aktivnost: 1020 A8011 01 Financiranje domova za starije i nemoćne osobe izvan županijskog proračuna</t>
  </si>
  <si>
    <t>Naknade za prijevoz</t>
  </si>
  <si>
    <t>Naknade članovima Upravnog vijeća</t>
  </si>
  <si>
    <t>Ostali rashodi za zaposlene</t>
  </si>
  <si>
    <t>Doprinos za zdravstveno osiguranje</t>
  </si>
  <si>
    <t>Medicinska oprema</t>
  </si>
  <si>
    <t>Ostala oprema</t>
  </si>
  <si>
    <t>Izvor financiranja 5 Pomoći - donos</t>
  </si>
  <si>
    <t>UKUPNO Izvor financiranja pomoći - donos</t>
  </si>
  <si>
    <t>Donos pomoći prihodi</t>
  </si>
  <si>
    <t>Uređaji,strojevi i oprema za ostale namjene</t>
  </si>
  <si>
    <t>Sitni invenntar i autogume</t>
  </si>
  <si>
    <t>Izvor financiranja  5 Pomoći</t>
  </si>
  <si>
    <t>Doprinos MIO na plaću</t>
  </si>
  <si>
    <t>Sitni inventar</t>
  </si>
  <si>
    <t>Vjekoslav Ćurić,prof.</t>
  </si>
  <si>
    <t xml:space="preserve">        Voditelj računovodstva</t>
  </si>
  <si>
    <t xml:space="preserve">          Anđela Androš,oec.</t>
  </si>
  <si>
    <t xml:space="preserve">     Ravnatelj</t>
  </si>
  <si>
    <t xml:space="preserve">          Voditelj računovodstva</t>
  </si>
  <si>
    <t xml:space="preserve">             Anđela Androš,oec.</t>
  </si>
  <si>
    <t xml:space="preserve">  Vjekoslav Ćurić,prof.</t>
  </si>
  <si>
    <t xml:space="preserve">                 Ravnatelj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</si>
</sst>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color indexed="8"/>
      <name val="Arial"/>
      <family val="2"/>
      <charset val="238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6"/>
      <color rgb="FF000000"/>
      <name val="Times New Roman"/>
      <family val="1"/>
    </font>
    <font>
      <sz val="9"/>
      <name val="Times New Roman"/>
      <family val="1"/>
      <charset val="238"/>
    </font>
    <font>
      <i/>
      <sz val="11"/>
      <color theme="0"/>
      <name val="Times New Roman"/>
      <family val="1"/>
    </font>
    <font>
      <b/>
      <sz val="11"/>
      <name val="Times New Roman"/>
      <family val="1"/>
      <charset val="238"/>
    </font>
    <font>
      <b/>
      <sz val="16"/>
      <color theme="0" tint="-0.249977111117893"/>
      <name val="Times New Roman"/>
      <family val="1"/>
      <charset val="238"/>
    </font>
    <font>
      <b/>
      <i/>
      <sz val="16"/>
      <color rgb="FF000000"/>
      <name val="Times New Roman"/>
      <family val="1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5F57D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499">
    <xf numFmtId="0" fontId="0" fillId="0" borderId="0" xfId="0"/>
    <xf numFmtId="3" fontId="6" fillId="0" borderId="0" xfId="0" applyNumberFormat="1" applyFont="1"/>
    <xf numFmtId="49" fontId="7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quotePrefix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/>
    <xf numFmtId="0" fontId="6" fillId="0" borderId="0" xfId="0" applyNumberFormat="1" applyFont="1" applyAlignment="1">
      <alignment horizont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horizontal="right"/>
    </xf>
    <xf numFmtId="3" fontId="5" fillId="0" borderId="0" xfId="0" applyNumberFormat="1" applyFont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5" fillId="0" borderId="0" xfId="0" applyFont="1"/>
    <xf numFmtId="3" fontId="6" fillId="0" borderId="0" xfId="0" applyNumberFormat="1" applyFont="1" applyAlignment="1">
      <alignment horizontal="left"/>
    </xf>
    <xf numFmtId="3" fontId="5" fillId="0" borderId="0" xfId="0" quotePrefix="1" applyNumberFormat="1" applyFont="1" applyBorder="1" applyAlignment="1">
      <alignment horizontal="left"/>
    </xf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horizontal="center"/>
    </xf>
    <xf numFmtId="3" fontId="8" fillId="0" borderId="0" xfId="0" applyNumberFormat="1" applyFont="1"/>
    <xf numFmtId="49" fontId="7" fillId="0" borderId="0" xfId="0" quotePrefix="1" applyNumberFormat="1" applyFont="1" applyBorder="1" applyAlignment="1">
      <alignment horizontal="center" vertical="center" wrapText="1"/>
    </xf>
    <xf numFmtId="3" fontId="2" fillId="0" borderId="0" xfId="0" applyNumberFormat="1" applyFont="1" applyBorder="1"/>
    <xf numFmtId="3" fontId="2" fillId="0" borderId="0" xfId="0" quotePrefix="1" applyNumberFormat="1" applyFont="1" applyBorder="1" applyAlignment="1">
      <alignment wrapText="1"/>
    </xf>
    <xf numFmtId="3" fontId="9" fillId="0" borderId="0" xfId="0" applyNumberFormat="1" applyFont="1"/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3" fontId="3" fillId="0" borderId="0" xfId="0" quotePrefix="1" applyNumberFormat="1" applyFont="1" applyBorder="1" applyAlignment="1">
      <alignment horizontal="center"/>
    </xf>
    <xf numFmtId="49" fontId="7" fillId="0" borderId="0" xfId="0" quotePrefix="1" applyNumberFormat="1" applyFont="1" applyBorder="1" applyAlignment="1">
      <alignment horizontal="center" vertical="center"/>
    </xf>
    <xf numFmtId="3" fontId="2" fillId="0" borderId="0" xfId="0" quotePrefix="1" applyNumberFormat="1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3" fontId="10" fillId="0" borderId="1" xfId="0" quotePrefix="1" applyNumberFormat="1" applyFont="1" applyBorder="1" applyAlignment="1">
      <alignment horizontal="center" vertical="center" wrapText="1"/>
    </xf>
    <xf numFmtId="3" fontId="11" fillId="0" borderId="0" xfId="0" applyNumberFormat="1" applyFont="1"/>
    <xf numFmtId="3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/>
    <xf numFmtId="3" fontId="10" fillId="0" borderId="0" xfId="0" applyNumberFormat="1" applyFont="1"/>
    <xf numFmtId="3" fontId="7" fillId="0" borderId="5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/>
    </xf>
    <xf numFmtId="0" fontId="7" fillId="0" borderId="5" xfId="0" applyFont="1" applyBorder="1" applyAlignment="1">
      <alignment horizontal="right" vertical="center" wrapText="1"/>
    </xf>
    <xf numFmtId="49" fontId="6" fillId="0" borderId="16" xfId="0" applyNumberFormat="1" applyFont="1" applyBorder="1" applyAlignment="1">
      <alignment vertical="center"/>
    </xf>
    <xf numFmtId="49" fontId="6" fillId="0" borderId="17" xfId="0" applyNumberFormat="1" applyFont="1" applyBorder="1" applyAlignment="1">
      <alignment vertical="center"/>
    </xf>
    <xf numFmtId="3" fontId="7" fillId="0" borderId="0" xfId="0" quotePrefix="1" applyNumberFormat="1" applyFont="1" applyBorder="1" applyAlignment="1">
      <alignment horizontal="left" vertical="center"/>
    </xf>
    <xf numFmtId="3" fontId="7" fillId="0" borderId="0" xfId="0" quotePrefix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3" fontId="14" fillId="0" borderId="5" xfId="0" applyNumberFormat="1" applyFont="1" applyBorder="1" applyAlignment="1">
      <alignment horizontal="left" vertical="center" wrapText="1"/>
    </xf>
    <xf numFmtId="3" fontId="15" fillId="0" borderId="5" xfId="0" applyNumberFormat="1" applyFont="1" applyBorder="1" applyAlignment="1">
      <alignment horizontal="left" vertical="center" wrapText="1"/>
    </xf>
    <xf numFmtId="3" fontId="14" fillId="0" borderId="11" xfId="0" applyNumberFormat="1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7" fillId="0" borderId="5" xfId="0" quotePrefix="1" applyNumberFormat="1" applyFont="1" applyBorder="1" applyAlignment="1">
      <alignment horizontal="left" vertical="center"/>
    </xf>
    <xf numFmtId="3" fontId="7" fillId="0" borderId="5" xfId="0" applyNumberFormat="1" applyFont="1" applyBorder="1" applyAlignment="1">
      <alignment vertical="center"/>
    </xf>
    <xf numFmtId="3" fontId="7" fillId="0" borderId="4" xfId="0" quotePrefix="1" applyNumberFormat="1" applyFont="1" applyBorder="1" applyAlignment="1">
      <alignment horizontal="center" vertical="center"/>
    </xf>
    <xf numFmtId="3" fontId="7" fillId="0" borderId="16" xfId="0" quotePrefix="1" applyNumberFormat="1" applyFont="1" applyBorder="1" applyAlignment="1">
      <alignment horizontal="center" vertical="center"/>
    </xf>
    <xf numFmtId="3" fontId="7" fillId="0" borderId="2" xfId="0" quotePrefix="1" applyNumberFormat="1" applyFont="1" applyBorder="1" applyAlignment="1">
      <alignment horizontal="center" vertical="center"/>
    </xf>
    <xf numFmtId="3" fontId="7" fillId="0" borderId="3" xfId="0" quotePrefix="1" applyNumberFormat="1" applyFont="1" applyBorder="1" applyAlignment="1">
      <alignment horizontal="left" vertical="center"/>
    </xf>
    <xf numFmtId="3" fontId="7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8" fillId="0" borderId="11" xfId="0" applyFont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5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5" fillId="0" borderId="18" xfId="0" quotePrefix="1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3" fontId="5" fillId="0" borderId="18" xfId="0" quotePrefix="1" applyNumberFormat="1" applyFont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 wrapText="1"/>
    </xf>
    <xf numFmtId="0" fontId="14" fillId="0" borderId="34" xfId="0" quotePrefix="1" applyNumberFormat="1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 wrapText="1"/>
    </xf>
    <xf numFmtId="0" fontId="15" fillId="0" borderId="36" xfId="0" quotePrefix="1" applyNumberFormat="1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 wrapText="1"/>
    </xf>
    <xf numFmtId="3" fontId="21" fillId="0" borderId="18" xfId="0" quotePrefix="1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3" fontId="17" fillId="0" borderId="18" xfId="0" quotePrefix="1" applyNumberFormat="1" applyFont="1" applyBorder="1" applyAlignment="1">
      <alignment horizontal="center" vertical="center" wrapText="1"/>
    </xf>
    <xf numFmtId="3" fontId="17" fillId="0" borderId="1" xfId="0" quotePrefix="1" applyNumberFormat="1" applyFont="1" applyBorder="1" applyAlignment="1">
      <alignment horizontal="center" vertical="center" wrapText="1"/>
    </xf>
    <xf numFmtId="3" fontId="5" fillId="0" borderId="18" xfId="0" quotePrefix="1" applyNumberFormat="1" applyFont="1" applyBorder="1" applyAlignment="1">
      <alignment horizontal="center" vertical="center" wrapText="1"/>
    </xf>
    <xf numFmtId="0" fontId="5" fillId="0" borderId="18" xfId="0" quotePrefix="1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right" vertical="center"/>
    </xf>
    <xf numFmtId="4" fontId="15" fillId="0" borderId="5" xfId="0" applyNumberFormat="1" applyFont="1" applyBorder="1" applyAlignment="1">
      <alignment horizontal="right" vertical="center"/>
    </xf>
    <xf numFmtId="4" fontId="14" fillId="0" borderId="5" xfId="0" applyNumberFormat="1" applyFont="1" applyBorder="1" applyAlignment="1">
      <alignment horizontal="right" vertical="center"/>
    </xf>
    <xf numFmtId="4" fontId="14" fillId="0" borderId="1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4" fontId="15" fillId="0" borderId="37" xfId="0" quotePrefix="1" applyNumberFormat="1" applyFont="1" applyBorder="1" applyAlignment="1">
      <alignment horizontal="right" vertical="center" wrapText="1"/>
    </xf>
    <xf numFmtId="4" fontId="7" fillId="0" borderId="37" xfId="0" applyNumberFormat="1" applyFont="1" applyBorder="1" applyAlignment="1">
      <alignment horizontal="right" vertical="center"/>
    </xf>
    <xf numFmtId="4" fontId="7" fillId="0" borderId="34" xfId="0" applyNumberFormat="1" applyFont="1" applyBorder="1" applyAlignment="1">
      <alignment horizontal="right" vertical="center"/>
    </xf>
    <xf numFmtId="4" fontId="14" fillId="0" borderId="34" xfId="0" applyNumberFormat="1" applyFont="1" applyBorder="1" applyAlignment="1">
      <alignment horizontal="right" vertical="center" wrapText="1"/>
    </xf>
    <xf numFmtId="4" fontId="14" fillId="0" borderId="34" xfId="0" quotePrefix="1" applyNumberFormat="1" applyFont="1" applyBorder="1" applyAlignment="1">
      <alignment horizontal="right" vertical="center" wrapText="1"/>
    </xf>
    <xf numFmtId="4" fontId="8" fillId="0" borderId="34" xfId="0" applyNumberFormat="1" applyFont="1" applyBorder="1" applyAlignment="1">
      <alignment horizontal="right" vertical="center" wrapText="1"/>
    </xf>
    <xf numFmtId="4" fontId="8" fillId="0" borderId="34" xfId="0" applyNumberFormat="1" applyFont="1" applyBorder="1" applyAlignment="1">
      <alignment horizontal="right" vertical="center"/>
    </xf>
    <xf numFmtId="4" fontId="14" fillId="0" borderId="34" xfId="0" applyNumberFormat="1" applyFont="1" applyBorder="1" applyAlignment="1">
      <alignment horizontal="right" vertical="center"/>
    </xf>
    <xf numFmtId="4" fontId="8" fillId="0" borderId="38" xfId="0" applyNumberFormat="1" applyFont="1" applyBorder="1" applyAlignment="1">
      <alignment horizontal="right" vertical="center" wrapText="1"/>
    </xf>
    <xf numFmtId="4" fontId="15" fillId="0" borderId="34" xfId="0" applyNumberFormat="1" applyFont="1" applyBorder="1" applyAlignment="1">
      <alignment horizontal="right" vertical="center" wrapText="1"/>
    </xf>
    <xf numFmtId="4" fontId="15" fillId="0" borderId="34" xfId="0" applyNumberFormat="1" applyFont="1" applyBorder="1" applyAlignment="1">
      <alignment horizontal="right" vertical="center"/>
    </xf>
    <xf numFmtId="4" fontId="14" fillId="0" borderId="38" xfId="0" applyNumberFormat="1" applyFont="1" applyBorder="1" applyAlignment="1">
      <alignment horizontal="right" vertical="center" wrapText="1"/>
    </xf>
    <xf numFmtId="4" fontId="14" fillId="0" borderId="38" xfId="0" applyNumberFormat="1" applyFont="1" applyBorder="1" applyAlignment="1">
      <alignment horizontal="right" vertical="center"/>
    </xf>
    <xf numFmtId="4" fontId="14" fillId="0" borderId="35" xfId="0" applyNumberFormat="1" applyFont="1" applyBorder="1" applyAlignment="1">
      <alignment horizontal="right" vertical="center"/>
    </xf>
    <xf numFmtId="4" fontId="7" fillId="0" borderId="38" xfId="0" applyNumberFormat="1" applyFont="1" applyBorder="1" applyAlignment="1">
      <alignment horizontal="right" vertical="center"/>
    </xf>
    <xf numFmtId="4" fontId="3" fillId="0" borderId="1" xfId="0" quotePrefix="1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15" fillId="0" borderId="5" xfId="0" applyNumberFormat="1" applyFont="1" applyBorder="1" applyAlignment="1">
      <alignment horizontal="left" vertical="center"/>
    </xf>
    <xf numFmtId="4" fontId="15" fillId="0" borderId="5" xfId="0" applyNumberFormat="1" applyFont="1" applyBorder="1" applyAlignment="1">
      <alignment horizontal="right" vertical="center" wrapText="1"/>
    </xf>
    <xf numFmtId="0" fontId="14" fillId="0" borderId="5" xfId="0" applyNumberFormat="1" applyFont="1" applyBorder="1" applyAlignment="1">
      <alignment horizontal="left" vertical="center"/>
    </xf>
    <xf numFmtId="0" fontId="14" fillId="0" borderId="11" xfId="0" applyNumberFormat="1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 wrapText="1"/>
    </xf>
    <xf numFmtId="0" fontId="15" fillId="0" borderId="3" xfId="0" applyNumberFormat="1" applyFont="1" applyBorder="1" applyAlignment="1">
      <alignment horizontal="left" vertical="center"/>
    </xf>
    <xf numFmtId="4" fontId="14" fillId="0" borderId="5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/>
    </xf>
    <xf numFmtId="4" fontId="7" fillId="0" borderId="22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" fontId="15" fillId="0" borderId="5" xfId="0" applyNumberFormat="1" applyFont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8" xfId="0" applyFont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4" fontId="8" fillId="2" borderId="5" xfId="0" applyNumberFormat="1" applyFont="1" applyFill="1" applyBorder="1" applyAlignment="1">
      <alignment horizontal="right" vertical="center"/>
    </xf>
    <xf numFmtId="4" fontId="14" fillId="0" borderId="3" xfId="0" applyNumberFormat="1" applyFont="1" applyBorder="1" applyAlignment="1">
      <alignment horizontal="right" vertical="center"/>
    </xf>
    <xf numFmtId="4" fontId="14" fillId="0" borderId="22" xfId="0" applyNumberFormat="1" applyFont="1" applyBorder="1" applyAlignment="1">
      <alignment horizontal="right" vertical="center"/>
    </xf>
    <xf numFmtId="3" fontId="7" fillId="0" borderId="13" xfId="0" quotePrefix="1" applyNumberFormat="1" applyFont="1" applyBorder="1" applyAlignment="1">
      <alignment horizontal="center" vertical="center"/>
    </xf>
    <xf numFmtId="3" fontId="7" fillId="0" borderId="11" xfId="0" quotePrefix="1" applyNumberFormat="1" applyFont="1" applyBorder="1" applyAlignment="1">
      <alignment horizontal="left" vertical="center"/>
    </xf>
    <xf numFmtId="3" fontId="7" fillId="0" borderId="17" xfId="0" quotePrefix="1" applyNumberFormat="1" applyFont="1" applyBorder="1" applyAlignment="1">
      <alignment horizontal="left" vertical="center" wrapText="1"/>
    </xf>
    <xf numFmtId="4" fontId="7" fillId="0" borderId="3" xfId="0" quotePrefix="1" applyNumberFormat="1" applyFont="1" applyBorder="1" applyAlignment="1">
      <alignment horizontal="right" vertical="center"/>
    </xf>
    <xf numFmtId="4" fontId="7" fillId="0" borderId="5" xfId="0" quotePrefix="1" applyNumberFormat="1" applyFont="1" applyBorder="1" applyAlignment="1">
      <alignment horizontal="right" vertical="center"/>
    </xf>
    <xf numFmtId="4" fontId="7" fillId="0" borderId="11" xfId="0" quotePrefix="1" applyNumberFormat="1" applyFont="1" applyBorder="1" applyAlignment="1">
      <alignment horizontal="right" vertical="center"/>
    </xf>
    <xf numFmtId="4" fontId="7" fillId="0" borderId="17" xfId="0" quotePrefix="1" applyNumberFormat="1" applyFont="1" applyBorder="1" applyAlignment="1">
      <alignment horizontal="right" vertical="center"/>
    </xf>
    <xf numFmtId="4" fontId="7" fillId="0" borderId="17" xfId="0" applyNumberFormat="1" applyFont="1" applyBorder="1" applyAlignment="1">
      <alignment horizontal="right" vertical="center"/>
    </xf>
    <xf numFmtId="4" fontId="7" fillId="0" borderId="1" xfId="0" quotePrefix="1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19" fillId="0" borderId="5" xfId="0" applyNumberFormat="1" applyFont="1" applyBorder="1" applyAlignment="1">
      <alignment horizontal="right" vertical="center"/>
    </xf>
    <xf numFmtId="4" fontId="18" fillId="0" borderId="5" xfId="0" applyNumberFormat="1" applyFont="1" applyBorder="1" applyAlignment="1">
      <alignment horizontal="right" vertical="center"/>
    </xf>
    <xf numFmtId="4" fontId="8" fillId="0" borderId="5" xfId="0" applyNumberFormat="1" applyFont="1" applyBorder="1"/>
    <xf numFmtId="4" fontId="8" fillId="0" borderId="0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" fontId="15" fillId="0" borderId="0" xfId="0" quotePrefix="1" applyNumberFormat="1" applyFont="1" applyBorder="1" applyAlignment="1">
      <alignment vertical="center" wrapText="1"/>
    </xf>
    <xf numFmtId="4" fontId="15" fillId="0" borderId="3" xfId="0" applyNumberFormat="1" applyFont="1" applyBorder="1" applyAlignment="1">
      <alignment vertical="center"/>
    </xf>
    <xf numFmtId="4" fontId="14" fillId="0" borderId="5" xfId="0" applyNumberFormat="1" applyFont="1" applyBorder="1" applyAlignment="1">
      <alignment vertical="center" wrapText="1"/>
    </xf>
    <xf numFmtId="4" fontId="14" fillId="0" borderId="5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10" fillId="0" borderId="18" xfId="0" applyNumberFormat="1" applyFont="1" applyBorder="1" applyAlignment="1">
      <alignment horizontal="center" vertical="center" wrapText="1"/>
    </xf>
    <xf numFmtId="3" fontId="10" fillId="0" borderId="18" xfId="0" quotePrefix="1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vertical="center" wrapText="1"/>
    </xf>
    <xf numFmtId="4" fontId="14" fillId="0" borderId="3" xfId="0" applyNumberFormat="1" applyFont="1" applyBorder="1" applyAlignment="1">
      <alignment vertical="center"/>
    </xf>
    <xf numFmtId="0" fontId="15" fillId="0" borderId="5" xfId="0" quotePrefix="1" applyNumberFormat="1" applyFont="1" applyBorder="1" applyAlignment="1">
      <alignment horizontal="center" vertical="center" wrapText="1"/>
    </xf>
    <xf numFmtId="0" fontId="15" fillId="0" borderId="5" xfId="0" quotePrefix="1" applyNumberFormat="1" applyFont="1" applyBorder="1" applyAlignment="1">
      <alignment horizontal="left" vertical="center" wrapText="1"/>
    </xf>
    <xf numFmtId="4" fontId="15" fillId="0" borderId="5" xfId="0" quotePrefix="1" applyNumberFormat="1" applyFont="1" applyBorder="1" applyAlignment="1">
      <alignment vertical="center" wrapText="1"/>
    </xf>
    <xf numFmtId="0" fontId="14" fillId="0" borderId="5" xfId="0" quotePrefix="1" applyNumberFormat="1" applyFont="1" applyBorder="1" applyAlignment="1">
      <alignment horizontal="center" vertical="center" wrapText="1"/>
    </xf>
    <xf numFmtId="0" fontId="14" fillId="0" borderId="5" xfId="0" quotePrefix="1" applyNumberFormat="1" applyFont="1" applyBorder="1" applyAlignment="1">
      <alignment horizontal="left" vertical="center" wrapText="1"/>
    </xf>
    <xf numFmtId="4" fontId="14" fillId="0" borderId="5" xfId="0" quotePrefix="1" applyNumberFormat="1" applyFont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14" fillId="0" borderId="11" xfId="0" applyNumberFormat="1" applyFont="1" applyFill="1" applyBorder="1" applyAlignment="1">
      <alignment horizontal="right" vertical="center" wrapText="1"/>
    </xf>
    <xf numFmtId="4" fontId="7" fillId="0" borderId="0" xfId="0" quotePrefix="1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0" fontId="15" fillId="0" borderId="3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 wrapText="1"/>
    </xf>
    <xf numFmtId="4" fontId="14" fillId="0" borderId="22" xfId="0" applyNumberFormat="1" applyFont="1" applyBorder="1" applyAlignment="1">
      <alignment vertical="center" wrapText="1"/>
    </xf>
    <xf numFmtId="4" fontId="14" fillId="0" borderId="22" xfId="0" applyNumberFormat="1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vertical="center"/>
    </xf>
    <xf numFmtId="0" fontId="7" fillId="2" borderId="0" xfId="0" quotePrefix="1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vertical="center" wrapText="1"/>
    </xf>
    <xf numFmtId="4" fontId="14" fillId="0" borderId="0" xfId="0" quotePrefix="1" applyNumberFormat="1" applyFont="1" applyBorder="1" applyAlignment="1">
      <alignment vertical="center" wrapText="1"/>
    </xf>
    <xf numFmtId="4" fontId="15" fillId="0" borderId="1" xfId="0" quotePrefix="1" applyNumberFormat="1" applyFont="1" applyBorder="1" applyAlignment="1">
      <alignment vertical="center" wrapText="1"/>
    </xf>
    <xf numFmtId="3" fontId="2" fillId="0" borderId="0" xfId="0" quotePrefix="1" applyNumberFormat="1" applyFont="1" applyAlignment="1">
      <alignment horizontal="left" vertical="center" wrapText="1"/>
    </xf>
    <xf numFmtId="4" fontId="7" fillId="0" borderId="11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 wrapText="1"/>
    </xf>
    <xf numFmtId="4" fontId="15" fillId="2" borderId="3" xfId="0" applyNumberFormat="1" applyFont="1" applyFill="1" applyBorder="1" applyAlignment="1">
      <alignment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4" fontId="14" fillId="2" borderId="3" xfId="0" applyNumberFormat="1" applyFont="1" applyFill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4" fontId="14" fillId="0" borderId="0" xfId="0" applyNumberFormat="1" applyFont="1" applyBorder="1" applyAlignment="1">
      <alignment vertical="center" wrapText="1"/>
    </xf>
    <xf numFmtId="4" fontId="14" fillId="0" borderId="0" xfId="0" applyNumberFormat="1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4" fontId="14" fillId="0" borderId="11" xfId="0" applyNumberFormat="1" applyFont="1" applyBorder="1" applyAlignment="1">
      <alignment vertical="center" wrapText="1"/>
    </xf>
    <xf numFmtId="4" fontId="14" fillId="0" borderId="11" xfId="0" applyNumberFormat="1" applyFont="1" applyBorder="1" applyAlignment="1">
      <alignment vertical="center"/>
    </xf>
    <xf numFmtId="4" fontId="14" fillId="0" borderId="11" xfId="0" quotePrefix="1" applyNumberFormat="1" applyFont="1" applyBorder="1" applyAlignment="1">
      <alignment vertical="center" wrapText="1"/>
    </xf>
    <xf numFmtId="4" fontId="7" fillId="0" borderId="40" xfId="0" applyNumberFormat="1" applyFont="1" applyFill="1" applyBorder="1" applyAlignment="1">
      <alignment horizontal="right" vertical="center"/>
    </xf>
    <xf numFmtId="4" fontId="8" fillId="2" borderId="11" xfId="0" applyNumberFormat="1" applyFont="1" applyFill="1" applyBorder="1" applyAlignment="1">
      <alignment horizontal="right" vertical="center" wrapText="1"/>
    </xf>
    <xf numFmtId="4" fontId="8" fillId="2" borderId="11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horizontal="left" vertical="center" indent="2"/>
    </xf>
    <xf numFmtId="4" fontId="6" fillId="0" borderId="12" xfId="0" applyNumberFormat="1" applyFont="1" applyBorder="1" applyAlignment="1">
      <alignment horizontal="left" vertical="center" indent="2"/>
    </xf>
    <xf numFmtId="4" fontId="6" fillId="0" borderId="5" xfId="0" applyNumberFormat="1" applyFont="1" applyBorder="1" applyAlignment="1">
      <alignment horizontal="left" vertical="center" indent="2"/>
    </xf>
    <xf numFmtId="4" fontId="6" fillId="0" borderId="11" xfId="0" applyNumberFormat="1" applyFont="1" applyBorder="1" applyAlignment="1">
      <alignment horizontal="left" vertical="center" indent="2"/>
    </xf>
    <xf numFmtId="4" fontId="6" fillId="0" borderId="5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right"/>
    </xf>
    <xf numFmtId="49" fontId="5" fillId="0" borderId="10" xfId="0" applyNumberFormat="1" applyFont="1" applyBorder="1" applyAlignment="1"/>
    <xf numFmtId="4" fontId="23" fillId="0" borderId="12" xfId="0" applyNumberFormat="1" applyFont="1" applyBorder="1" applyAlignment="1"/>
    <xf numFmtId="4" fontId="6" fillId="0" borderId="5" xfId="0" applyNumberFormat="1" applyFont="1" applyBorder="1" applyAlignment="1"/>
    <xf numFmtId="4" fontId="6" fillId="0" borderId="17" xfId="0" applyNumberFormat="1" applyFont="1" applyBorder="1" applyAlignment="1"/>
    <xf numFmtId="4" fontId="7" fillId="0" borderId="15" xfId="0" applyNumberFormat="1" applyFont="1" applyBorder="1" applyAlignment="1"/>
    <xf numFmtId="4" fontId="23" fillId="0" borderId="5" xfId="0" applyNumberFormat="1" applyFont="1" applyBorder="1" applyAlignment="1"/>
    <xf numFmtId="4" fontId="7" fillId="0" borderId="10" xfId="0" applyNumberFormat="1" applyFont="1" applyBorder="1" applyAlignment="1"/>
    <xf numFmtId="4" fontId="23" fillId="0" borderId="12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17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/>
    <xf numFmtId="4" fontId="7" fillId="0" borderId="12" xfId="0" applyNumberFormat="1" applyFont="1" applyBorder="1" applyAlignment="1">
      <alignment horizontal="center" vertical="center"/>
    </xf>
    <xf numFmtId="4" fontId="23" fillId="0" borderId="5" xfId="0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vertical="center" wrapText="1"/>
    </xf>
    <xf numFmtId="4" fontId="5" fillId="0" borderId="10" xfId="0" applyNumberFormat="1" applyFont="1" applyBorder="1" applyAlignment="1"/>
    <xf numFmtId="4" fontId="6" fillId="0" borderId="10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/>
    <xf numFmtId="4" fontId="6" fillId="0" borderId="11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center"/>
    </xf>
    <xf numFmtId="4" fontId="15" fillId="0" borderId="7" xfId="0" applyNumberFormat="1" applyFont="1" applyBorder="1" applyAlignment="1"/>
    <xf numFmtId="4" fontId="6" fillId="0" borderId="7" xfId="0" applyNumberFormat="1" applyFont="1" applyBorder="1" applyAlignment="1">
      <alignment horizontal="center"/>
    </xf>
    <xf numFmtId="4" fontId="7" fillId="0" borderId="5" xfId="0" applyNumberFormat="1" applyFont="1" applyBorder="1" applyAlignment="1"/>
    <xf numFmtId="4" fontId="7" fillId="0" borderId="5" xfId="0" applyNumberFormat="1" applyFont="1" applyBorder="1" applyAlignment="1">
      <alignment horizontal="center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horizontal="center"/>
    </xf>
    <xf numFmtId="49" fontId="7" fillId="0" borderId="0" xfId="0" quotePrefix="1" applyNumberFormat="1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vertical="center"/>
    </xf>
    <xf numFmtId="4" fontId="7" fillId="0" borderId="10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" fontId="7" fillId="0" borderId="17" xfId="0" applyNumberFormat="1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17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vertical="center"/>
    </xf>
    <xf numFmtId="4" fontId="23" fillId="0" borderId="5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3" fontId="5" fillId="0" borderId="18" xfId="0" quotePrefix="1" applyNumberFormat="1" applyFont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horizontal="right" vertical="center" wrapText="1"/>
    </xf>
    <xf numFmtId="4" fontId="15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horizontal="right" vertical="center"/>
    </xf>
    <xf numFmtId="3" fontId="3" fillId="0" borderId="0" xfId="0" quotePrefix="1" applyNumberFormat="1" applyFont="1" applyBorder="1" applyAlignment="1">
      <alignment horizontal="center" vertical="center"/>
    </xf>
    <xf numFmtId="4" fontId="3" fillId="0" borderId="0" xfId="0" quotePrefix="1" applyNumberFormat="1" applyFont="1" applyBorder="1" applyAlignment="1">
      <alignment horizontal="right" vertical="center"/>
    </xf>
    <xf numFmtId="4" fontId="3" fillId="2" borderId="0" xfId="0" quotePrefix="1" applyNumberFormat="1" applyFont="1" applyFill="1" applyBorder="1" applyAlignment="1">
      <alignment horizontal="right" vertical="center"/>
    </xf>
    <xf numFmtId="0" fontId="6" fillId="0" borderId="41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left" vertical="center" indent="2"/>
    </xf>
    <xf numFmtId="4" fontId="6" fillId="0" borderId="43" xfId="0" applyNumberFormat="1" applyFont="1" applyBorder="1" applyAlignment="1">
      <alignment horizontal="left" vertical="center" indent="2"/>
    </xf>
    <xf numFmtId="3" fontId="7" fillId="0" borderId="44" xfId="0" applyNumberFormat="1" applyFont="1" applyBorder="1" applyAlignment="1">
      <alignment horizontal="left" vertical="center" indent="2"/>
    </xf>
    <xf numFmtId="0" fontId="6" fillId="0" borderId="41" xfId="0" applyNumberFormat="1" applyFont="1" applyBorder="1" applyAlignment="1">
      <alignment horizontal="center"/>
    </xf>
    <xf numFmtId="4" fontId="6" fillId="0" borderId="42" xfId="0" applyNumberFormat="1" applyFont="1" applyBorder="1" applyAlignment="1">
      <alignment horizontal="center"/>
    </xf>
    <xf numFmtId="4" fontId="6" fillId="0" borderId="43" xfId="0" applyNumberFormat="1" applyFont="1" applyBorder="1" applyAlignment="1">
      <alignment horizontal="center" vertical="center"/>
    </xf>
    <xf numFmtId="3" fontId="7" fillId="0" borderId="41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7" fillId="0" borderId="42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5" xfId="0" applyNumberFormat="1" applyFont="1" applyBorder="1" applyAlignment="1">
      <alignment horizontal="center" vertical="center"/>
    </xf>
    <xf numFmtId="4" fontId="7" fillId="0" borderId="41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4" fontId="7" fillId="0" borderId="43" xfId="0" applyNumberFormat="1" applyFont="1" applyBorder="1" applyAlignment="1">
      <alignment horizontal="center"/>
    </xf>
    <xf numFmtId="4" fontId="7" fillId="0" borderId="47" xfId="0" applyNumberFormat="1" applyFont="1" applyBorder="1" applyAlignment="1">
      <alignment horizontal="center"/>
    </xf>
    <xf numFmtId="4" fontId="7" fillId="0" borderId="48" xfId="0" applyNumberFormat="1" applyFont="1" applyBorder="1" applyAlignment="1">
      <alignment horizontal="right" vertical="center"/>
    </xf>
    <xf numFmtId="4" fontId="14" fillId="0" borderId="48" xfId="0" applyNumberFormat="1" applyFont="1" applyBorder="1" applyAlignment="1">
      <alignment horizontal="right" vertical="center"/>
    </xf>
    <xf numFmtId="4" fontId="7" fillId="0" borderId="49" xfId="0" applyNumberFormat="1" applyFont="1" applyBorder="1" applyAlignment="1">
      <alignment horizontal="right" vertical="center"/>
    </xf>
    <xf numFmtId="4" fontId="15" fillId="0" borderId="50" xfId="0" applyNumberFormat="1" applyFont="1" applyBorder="1" applyAlignment="1">
      <alignment horizontal="right" vertical="center" wrapText="1"/>
    </xf>
    <xf numFmtId="4" fontId="15" fillId="0" borderId="43" xfId="0" applyNumberFormat="1" applyFont="1" applyBorder="1" applyAlignment="1">
      <alignment horizontal="right" vertical="center" wrapText="1"/>
    </xf>
    <xf numFmtId="4" fontId="14" fillId="0" borderId="43" xfId="0" applyNumberFormat="1" applyFont="1" applyBorder="1" applyAlignment="1">
      <alignment horizontal="right" vertical="center" wrapText="1"/>
    </xf>
    <xf numFmtId="4" fontId="14" fillId="0" borderId="51" xfId="0" applyNumberFormat="1" applyFont="1" applyBorder="1" applyAlignment="1">
      <alignment horizontal="right" vertical="center" wrapText="1"/>
    </xf>
    <xf numFmtId="4" fontId="7" fillId="0" borderId="50" xfId="0" applyNumberFormat="1" applyFont="1" applyBorder="1" applyAlignment="1">
      <alignment horizontal="right" vertical="center"/>
    </xf>
    <xf numFmtId="4" fontId="14" fillId="0" borderId="50" xfId="0" applyNumberFormat="1" applyFont="1" applyBorder="1" applyAlignment="1">
      <alignment horizontal="right" vertical="center"/>
    </xf>
    <xf numFmtId="4" fontId="15" fillId="0" borderId="50" xfId="0" applyNumberFormat="1" applyFont="1" applyBorder="1" applyAlignment="1">
      <alignment horizontal="right" vertical="center"/>
    </xf>
    <xf numFmtId="4" fontId="14" fillId="0" borderId="50" xfId="0" applyNumberFormat="1" applyFont="1" applyBorder="1" applyAlignment="1">
      <alignment horizontal="right"/>
    </xf>
    <xf numFmtId="4" fontId="14" fillId="0" borderId="43" xfId="0" applyNumberFormat="1" applyFont="1" applyBorder="1" applyAlignment="1">
      <alignment horizontal="right"/>
    </xf>
    <xf numFmtId="4" fontId="15" fillId="0" borderId="43" xfId="0" applyNumberFormat="1" applyFont="1" applyBorder="1" applyAlignment="1">
      <alignment vertical="center"/>
    </xf>
    <xf numFmtId="4" fontId="15" fillId="0" borderId="43" xfId="0" applyNumberFormat="1" applyFont="1" applyBorder="1" applyAlignment="1">
      <alignment horizontal="right"/>
    </xf>
    <xf numFmtId="4" fontId="14" fillId="0" borderId="5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45" xfId="0" applyNumberFormat="1" applyFont="1" applyBorder="1" applyAlignment="1">
      <alignment horizontal="right" vertical="center"/>
    </xf>
    <xf numFmtId="4" fontId="14" fillId="0" borderId="49" xfId="0" applyNumberFormat="1" applyFont="1" applyBorder="1" applyAlignment="1">
      <alignment horizontal="right" vertical="center"/>
    </xf>
    <xf numFmtId="4" fontId="15" fillId="0" borderId="43" xfId="0" applyNumberFormat="1" applyFont="1" applyBorder="1" applyAlignment="1">
      <alignment horizontal="right" vertical="center"/>
    </xf>
    <xf numFmtId="4" fontId="7" fillId="0" borderId="47" xfId="0" applyNumberFormat="1" applyFont="1" applyBorder="1" applyAlignment="1">
      <alignment horizontal="right" vertical="center"/>
    </xf>
    <xf numFmtId="4" fontId="8" fillId="0" borderId="43" xfId="0" applyNumberFormat="1" applyFont="1" applyBorder="1" applyAlignment="1">
      <alignment horizontal="right" vertical="center"/>
    </xf>
    <xf numFmtId="4" fontId="7" fillId="0" borderId="43" xfId="0" applyNumberFormat="1" applyFont="1" applyBorder="1" applyAlignment="1">
      <alignment horizontal="right" vertical="center"/>
    </xf>
    <xf numFmtId="4" fontId="14" fillId="0" borderId="43" xfId="0" applyNumberFormat="1" applyFont="1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3" fontId="7" fillId="0" borderId="43" xfId="0" applyNumberFormat="1" applyFont="1" applyBorder="1" applyAlignment="1">
      <alignment horizontal="right" vertical="center"/>
    </xf>
    <xf numFmtId="3" fontId="8" fillId="0" borderId="51" xfId="0" applyNumberFormat="1" applyFont="1" applyBorder="1" applyAlignment="1">
      <alignment horizontal="right" vertical="center"/>
    </xf>
    <xf numFmtId="4" fontId="15" fillId="0" borderId="43" xfId="0" quotePrefix="1" applyNumberFormat="1" applyFont="1" applyBorder="1" applyAlignment="1">
      <alignment vertical="center" wrapText="1"/>
    </xf>
    <xf numFmtId="4" fontId="14" fillId="0" borderId="43" xfId="0" quotePrefix="1" applyNumberFormat="1" applyFont="1" applyBorder="1" applyAlignment="1">
      <alignment vertical="center" wrapText="1"/>
    </xf>
    <xf numFmtId="4" fontId="7" fillId="0" borderId="50" xfId="0" applyNumberFormat="1" applyFont="1" applyFill="1" applyBorder="1" applyAlignment="1">
      <alignment horizontal="right" vertical="center"/>
    </xf>
    <xf numFmtId="4" fontId="14" fillId="0" borderId="50" xfId="0" applyNumberFormat="1" applyFont="1" applyFill="1" applyBorder="1" applyAlignment="1">
      <alignment horizontal="right" vertical="center"/>
    </xf>
    <xf numFmtId="4" fontId="14" fillId="0" borderId="43" xfId="0" applyNumberFormat="1" applyFont="1" applyFill="1" applyBorder="1" applyAlignment="1">
      <alignment horizontal="right" vertical="center"/>
    </xf>
    <xf numFmtId="4" fontId="15" fillId="0" borderId="43" xfId="0" applyNumberFormat="1" applyFont="1" applyFill="1" applyBorder="1" applyAlignment="1">
      <alignment horizontal="right" vertical="center"/>
    </xf>
    <xf numFmtId="4" fontId="14" fillId="0" borderId="5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14" fillId="0" borderId="52" xfId="0" quotePrefix="1" applyNumberFormat="1" applyFont="1" applyBorder="1" applyAlignment="1">
      <alignment vertical="center" wrapText="1"/>
    </xf>
    <xf numFmtId="4" fontId="14" fillId="0" borderId="51" xfId="0" quotePrefix="1" applyNumberFormat="1" applyFont="1" applyBorder="1" applyAlignment="1">
      <alignment vertical="center" wrapText="1"/>
    </xf>
    <xf numFmtId="4" fontId="15" fillId="0" borderId="51" xfId="0" quotePrefix="1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/>
    </xf>
    <xf numFmtId="4" fontId="14" fillId="0" borderId="45" xfId="0" applyNumberFormat="1" applyFont="1" applyFill="1" applyBorder="1" applyAlignment="1">
      <alignment horizontal="right" vertical="center"/>
    </xf>
    <xf numFmtId="4" fontId="15" fillId="2" borderId="0" xfId="0" applyNumberFormat="1" applyFont="1" applyFill="1" applyBorder="1" applyAlignment="1">
      <alignment horizontal="right" vertical="center"/>
    </xf>
    <xf numFmtId="3" fontId="5" fillId="0" borderId="18" xfId="0" quotePrefix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" fontId="0" fillId="0" borderId="0" xfId="0" applyNumberFormat="1"/>
    <xf numFmtId="3" fontId="2" fillId="0" borderId="0" xfId="0" applyNumberFormat="1" applyFont="1" applyBorder="1" applyAlignment="1">
      <alignment horizontal="left"/>
    </xf>
    <xf numFmtId="3" fontId="2" fillId="0" borderId="0" xfId="0" quotePrefix="1" applyNumberFormat="1" applyFont="1" applyAlignment="1">
      <alignment vertical="center"/>
    </xf>
    <xf numFmtId="3" fontId="2" fillId="0" borderId="0" xfId="0" quotePrefix="1" applyNumberFormat="1" applyFont="1" applyAlignment="1">
      <alignment horizontal="left" vertical="center"/>
    </xf>
    <xf numFmtId="4" fontId="7" fillId="0" borderId="45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vertical="center" wrapText="1"/>
    </xf>
    <xf numFmtId="4" fontId="8" fillId="2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3" fontId="8" fillId="0" borderId="52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 wrapText="1"/>
    </xf>
    <xf numFmtId="4" fontId="15" fillId="0" borderId="0" xfId="0" applyNumberFormat="1" applyFont="1" applyBorder="1" applyAlignment="1">
      <alignment vertical="center" wrapText="1"/>
    </xf>
    <xf numFmtId="4" fontId="15" fillId="0" borderId="0" xfId="0" applyNumberFormat="1" applyFont="1" applyBorder="1" applyAlignment="1">
      <alignment horizontal="right" vertical="center" wrapText="1"/>
    </xf>
    <xf numFmtId="4" fontId="14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/>
    </xf>
    <xf numFmtId="0" fontId="15" fillId="2" borderId="23" xfId="0" applyFont="1" applyFill="1" applyBorder="1" applyAlignment="1">
      <alignment horizontal="center" vertical="center"/>
    </xf>
    <xf numFmtId="4" fontId="3" fillId="3" borderId="1" xfId="0" quotePrefix="1" applyNumberFormat="1" applyFont="1" applyFill="1" applyBorder="1" applyAlignment="1">
      <alignment horizontal="right" vertical="center"/>
    </xf>
    <xf numFmtId="4" fontId="7" fillId="3" borderId="1" xfId="0" quotePrefix="1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vertical="center"/>
    </xf>
    <xf numFmtId="4" fontId="7" fillId="2" borderId="11" xfId="0" applyNumberFormat="1" applyFont="1" applyFill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/>
    </xf>
    <xf numFmtId="4" fontId="3" fillId="4" borderId="1" xfId="0" quotePrefix="1" applyNumberFormat="1" applyFont="1" applyFill="1" applyBorder="1" applyAlignment="1">
      <alignment horizontal="right" vertical="center"/>
    </xf>
    <xf numFmtId="4" fontId="16" fillId="3" borderId="1" xfId="0" applyNumberFormat="1" applyFont="1" applyFill="1" applyBorder="1" applyAlignment="1">
      <alignment horizontal="right" vertical="center"/>
    </xf>
    <xf numFmtId="4" fontId="7" fillId="3" borderId="5" xfId="0" applyNumberFormat="1" applyFont="1" applyFill="1" applyBorder="1" applyAlignment="1">
      <alignment vertical="center"/>
    </xf>
    <xf numFmtId="4" fontId="7" fillId="4" borderId="5" xfId="0" applyNumberFormat="1" applyFont="1" applyFill="1" applyBorder="1" applyAlignment="1">
      <alignment vertical="center"/>
    </xf>
    <xf numFmtId="4" fontId="7" fillId="5" borderId="17" xfId="0" applyNumberFormat="1" applyFont="1" applyFill="1" applyBorder="1" applyAlignment="1">
      <alignment vertical="center"/>
    </xf>
    <xf numFmtId="3" fontId="7" fillId="2" borderId="0" xfId="0" quotePrefix="1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4" fontId="7" fillId="3" borderId="14" xfId="0" applyNumberFormat="1" applyFont="1" applyFill="1" applyBorder="1" applyAlignment="1">
      <alignment horizontal="right" vertical="center"/>
    </xf>
    <xf numFmtId="4" fontId="7" fillId="6" borderId="14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vertical="center"/>
    </xf>
    <xf numFmtId="4" fontId="7" fillId="2" borderId="14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/>
    <xf numFmtId="3" fontId="5" fillId="0" borderId="18" xfId="0" quotePrefix="1" applyNumberFormat="1" applyFont="1" applyBorder="1" applyAlignment="1">
      <alignment horizontal="center" vertical="center" wrapText="1"/>
    </xf>
    <xf numFmtId="3" fontId="5" fillId="0" borderId="25" xfId="0" quotePrefix="1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49" fontId="7" fillId="0" borderId="33" xfId="0" applyNumberFormat="1" applyFont="1" applyBorder="1" applyAlignment="1">
      <alignment horizontal="right" vertical="center"/>
    </xf>
    <xf numFmtId="49" fontId="7" fillId="0" borderId="15" xfId="0" applyNumberFormat="1" applyFont="1" applyBorder="1" applyAlignment="1">
      <alignment horizontal="right" vertical="center"/>
    </xf>
    <xf numFmtId="49" fontId="7" fillId="0" borderId="9" xfId="0" applyNumberFormat="1" applyFont="1" applyBorder="1" applyAlignment="1">
      <alignment horizontal="right" vertical="center"/>
    </xf>
    <xf numFmtId="49" fontId="7" fillId="0" borderId="10" xfId="0" applyNumberFormat="1" applyFont="1" applyBorder="1" applyAlignment="1">
      <alignment horizontal="right" vertical="center"/>
    </xf>
    <xf numFmtId="0" fontId="10" fillId="0" borderId="1" xfId="0" quotePrefix="1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0" fontId="17" fillId="0" borderId="1" xfId="0" quotePrefix="1" applyNumberFormat="1" applyFont="1" applyBorder="1" applyAlignment="1">
      <alignment horizontal="center" vertical="center" wrapText="1"/>
    </xf>
    <xf numFmtId="3" fontId="3" fillId="0" borderId="25" xfId="0" quotePrefix="1" applyNumberFormat="1" applyFont="1" applyBorder="1" applyAlignment="1">
      <alignment horizontal="center" vertical="center"/>
    </xf>
    <xf numFmtId="0" fontId="5" fillId="0" borderId="18" xfId="0" quotePrefix="1" applyNumberFormat="1" applyFont="1" applyBorder="1" applyAlignment="1">
      <alignment horizontal="center" vertical="center" wrapText="1"/>
    </xf>
    <xf numFmtId="0" fontId="5" fillId="0" borderId="25" xfId="0" quotePrefix="1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left"/>
    </xf>
    <xf numFmtId="0" fontId="10" fillId="0" borderId="24" xfId="0" quotePrefix="1" applyNumberFormat="1" applyFont="1" applyBorder="1" applyAlignment="1">
      <alignment horizontal="center" vertical="center" wrapText="1"/>
    </xf>
    <xf numFmtId="0" fontId="10" fillId="0" borderId="8" xfId="0" quotePrefix="1" applyNumberFormat="1" applyFont="1" applyBorder="1" applyAlignment="1">
      <alignment horizontal="center" vertical="center" wrapText="1"/>
    </xf>
    <xf numFmtId="3" fontId="7" fillId="0" borderId="1" xfId="0" quotePrefix="1" applyNumberFormat="1" applyFont="1" applyBorder="1" applyAlignment="1">
      <alignment horizontal="center" vertical="center"/>
    </xf>
    <xf numFmtId="0" fontId="7" fillId="0" borderId="24" xfId="0" quotePrefix="1" applyNumberFormat="1" applyFont="1" applyBorder="1" applyAlignment="1">
      <alignment horizontal="center" vertical="center"/>
    </xf>
    <xf numFmtId="0" fontId="7" fillId="0" borderId="8" xfId="0" quotePrefix="1" applyNumberFormat="1" applyFont="1" applyBorder="1" applyAlignment="1">
      <alignment horizontal="center" vertical="center"/>
    </xf>
    <xf numFmtId="0" fontId="10" fillId="0" borderId="18" xfId="0" quotePrefix="1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3" fontId="7" fillId="0" borderId="24" xfId="0" quotePrefix="1" applyNumberFormat="1" applyFont="1" applyBorder="1" applyAlignment="1">
      <alignment horizontal="center" vertical="center"/>
    </xf>
    <xf numFmtId="3" fontId="7" fillId="0" borderId="8" xfId="0" quotePrefix="1" applyNumberFormat="1" applyFont="1" applyBorder="1" applyAlignment="1">
      <alignment horizontal="center" vertical="center"/>
    </xf>
    <xf numFmtId="49" fontId="7" fillId="0" borderId="24" xfId="0" quotePrefix="1" applyNumberFormat="1" applyFont="1" applyBorder="1" applyAlignment="1">
      <alignment horizontal="left" vertical="center" wrapText="1"/>
    </xf>
    <xf numFmtId="49" fontId="7" fillId="0" borderId="8" xfId="0" quotePrefix="1" applyNumberFormat="1" applyFont="1" applyBorder="1" applyAlignment="1">
      <alignment horizontal="left" vertical="center" wrapText="1"/>
    </xf>
    <xf numFmtId="3" fontId="2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center"/>
    </xf>
    <xf numFmtId="0" fontId="7" fillId="0" borderId="1" xfId="0" quotePrefix="1" applyNumberFormat="1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3" fontId="7" fillId="0" borderId="1" xfId="0" quotePrefix="1" applyNumberFormat="1" applyFont="1" applyBorder="1" applyAlignment="1">
      <alignment horizontal="left" vertical="center"/>
    </xf>
    <xf numFmtId="49" fontId="7" fillId="0" borderId="1" xfId="0" quotePrefix="1" applyNumberFormat="1" applyFont="1" applyBorder="1" applyAlignment="1">
      <alignment horizontal="left" vertical="center"/>
    </xf>
    <xf numFmtId="3" fontId="7" fillId="0" borderId="24" xfId="0" quotePrefix="1" applyNumberFormat="1" applyFont="1" applyBorder="1" applyAlignment="1">
      <alignment horizontal="left" vertical="center" wrapText="1"/>
    </xf>
    <xf numFmtId="3" fontId="7" fillId="0" borderId="8" xfId="0" quotePrefix="1" applyNumberFormat="1" applyFont="1" applyBorder="1" applyAlignment="1">
      <alignment horizontal="left" vertical="center" wrapText="1"/>
    </xf>
    <xf numFmtId="49" fontId="7" fillId="0" borderId="0" xfId="0" quotePrefix="1" applyNumberFormat="1" applyFont="1" applyBorder="1" applyAlignment="1">
      <alignment horizontal="left" vertical="center" wrapText="1"/>
    </xf>
    <xf numFmtId="3" fontId="3" fillId="0" borderId="1" xfId="0" quotePrefix="1" applyNumberFormat="1" applyFont="1" applyBorder="1" applyAlignment="1">
      <alignment horizontal="center"/>
    </xf>
    <xf numFmtId="3" fontId="3" fillId="0" borderId="24" xfId="0" quotePrefix="1" applyNumberFormat="1" applyFont="1" applyBorder="1" applyAlignment="1">
      <alignment horizontal="center"/>
    </xf>
    <xf numFmtId="3" fontId="3" fillId="0" borderId="8" xfId="0" quotePrefix="1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2" fillId="2" borderId="0" xfId="0" quotePrefix="1" applyNumberFormat="1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3" fontId="26" fillId="0" borderId="0" xfId="0" applyNumberFormat="1" applyFont="1"/>
    <xf numFmtId="3" fontId="26" fillId="0" borderId="0" xfId="0" applyNumberFormat="1" applyFont="1" applyAlignment="1">
      <alignment horizontal="center"/>
    </xf>
    <xf numFmtId="3" fontId="26" fillId="0" borderId="0" xfId="0" applyNumberFormat="1" applyFont="1" applyAlignment="1"/>
  </cellXfs>
  <cellStyles count="3">
    <cellStyle name="Normalno" xfId="0" builtinId="0"/>
    <cellStyle name="Normalno 2" xfId="1"/>
    <cellStyle name="Obično_List1" xfId="2"/>
  </cellStyles>
  <dxfs count="0"/>
  <tableStyles count="0" defaultTableStyle="TableStyleMedium9" defaultPivotStyle="PivotStyleLight16"/>
  <colors>
    <mruColors>
      <color rgb="FFF5F57D"/>
      <color rgb="FFF6F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opLeftCell="A163" zoomScaleNormal="100" workbookViewId="0">
      <selection activeCell="F178" sqref="F178"/>
    </sheetView>
  </sheetViews>
  <sheetFormatPr defaultRowHeight="13.2" x14ac:dyDescent="0.25"/>
  <cols>
    <col min="1" max="1" width="8.6640625" customWidth="1"/>
    <col min="2" max="2" width="41.6640625" customWidth="1"/>
    <col min="3" max="3" width="17.33203125" customWidth="1"/>
    <col min="4" max="4" width="17.109375" customWidth="1"/>
    <col min="5" max="5" width="16.88671875" customWidth="1"/>
    <col min="6" max="6" width="17.109375" customWidth="1"/>
    <col min="7" max="7" width="10.77734375" customWidth="1"/>
    <col min="8" max="8" width="11.109375" customWidth="1"/>
    <col min="9" max="9" width="10.109375" bestFit="1" customWidth="1"/>
  </cols>
  <sheetData>
    <row r="1" spans="1:8" ht="27.6" customHeight="1" x14ac:dyDescent="0.35">
      <c r="A1" s="455" t="s">
        <v>178</v>
      </c>
      <c r="B1" s="455"/>
      <c r="C1" s="455"/>
      <c r="D1" s="455"/>
      <c r="E1" s="455"/>
      <c r="F1" s="455"/>
      <c r="G1" s="455"/>
      <c r="H1" s="455"/>
    </row>
    <row r="2" spans="1:8" ht="50.4" customHeight="1" x14ac:dyDescent="0.25">
      <c r="A2" s="448" t="s">
        <v>203</v>
      </c>
      <c r="B2" s="448"/>
      <c r="C2" s="448"/>
      <c r="D2" s="448"/>
      <c r="E2" s="448"/>
      <c r="F2" s="448"/>
      <c r="G2" s="448"/>
      <c r="H2" s="448"/>
    </row>
    <row r="3" spans="1:8" ht="20.399999999999999" customHeight="1" x14ac:dyDescent="0.25">
      <c r="A3" s="448"/>
      <c r="B3" s="448"/>
      <c r="C3" s="448"/>
      <c r="D3" s="448"/>
      <c r="E3" s="448"/>
      <c r="F3" s="448"/>
      <c r="G3" s="448"/>
      <c r="H3" s="448"/>
    </row>
    <row r="4" spans="1:8" ht="13.8" x14ac:dyDescent="0.25">
      <c r="A4" s="1"/>
      <c r="B4" s="1"/>
      <c r="C4" s="1"/>
      <c r="D4" s="11"/>
      <c r="E4" s="11"/>
      <c r="F4" s="11"/>
      <c r="G4" s="11"/>
      <c r="H4" s="1"/>
    </row>
    <row r="5" spans="1:8" ht="20.399999999999999" x14ac:dyDescent="0.25">
      <c r="A5" s="447" t="s">
        <v>26</v>
      </c>
      <c r="B5" s="447"/>
      <c r="C5" s="447"/>
      <c r="D5" s="447"/>
      <c r="E5" s="447"/>
      <c r="F5" s="447"/>
      <c r="G5" s="447"/>
      <c r="H5" s="447"/>
    </row>
    <row r="6" spans="1:8" ht="14.4" x14ac:dyDescent="0.3">
      <c r="A6" s="2"/>
      <c r="B6" s="3"/>
      <c r="C6" s="3"/>
      <c r="D6" s="4"/>
      <c r="E6" s="4"/>
      <c r="F6" s="4"/>
      <c r="G6" s="4"/>
      <c r="H6" s="3"/>
    </row>
    <row r="7" spans="1:8" x14ac:dyDescent="0.25">
      <c r="A7" s="459" t="s">
        <v>27</v>
      </c>
      <c r="B7" s="449" t="s">
        <v>3</v>
      </c>
      <c r="C7" s="449" t="s">
        <v>113</v>
      </c>
      <c r="D7" s="434" t="s">
        <v>189</v>
      </c>
      <c r="E7" s="434" t="s">
        <v>190</v>
      </c>
      <c r="F7" s="434" t="s">
        <v>191</v>
      </c>
      <c r="G7" s="434" t="s">
        <v>59</v>
      </c>
      <c r="H7" s="434" t="s">
        <v>59</v>
      </c>
    </row>
    <row r="8" spans="1:8" x14ac:dyDescent="0.25">
      <c r="A8" s="460"/>
      <c r="B8" s="450"/>
      <c r="C8" s="450"/>
      <c r="D8" s="435"/>
      <c r="E8" s="435"/>
      <c r="F8" s="435"/>
      <c r="G8" s="435"/>
      <c r="H8" s="435"/>
    </row>
    <row r="9" spans="1:8" x14ac:dyDescent="0.25">
      <c r="A9" s="457">
        <v>1</v>
      </c>
      <c r="B9" s="457"/>
      <c r="C9" s="122">
        <v>2</v>
      </c>
      <c r="D9" s="123">
        <v>3</v>
      </c>
      <c r="E9" s="124">
        <v>4</v>
      </c>
      <c r="F9" s="121">
        <v>5</v>
      </c>
      <c r="G9" s="123" t="s">
        <v>60</v>
      </c>
      <c r="H9" s="124" t="s">
        <v>61</v>
      </c>
    </row>
    <row r="10" spans="1:8" ht="28.8" x14ac:dyDescent="0.25">
      <c r="A10" s="118">
        <v>63</v>
      </c>
      <c r="B10" s="118" t="s">
        <v>29</v>
      </c>
      <c r="C10" s="134">
        <f>SUM(C11:C12)</f>
        <v>0</v>
      </c>
      <c r="D10" s="134">
        <f t="shared" ref="D10:F10" si="0">SUM(D11:D12)</f>
        <v>0</v>
      </c>
      <c r="E10" s="134">
        <f t="shared" si="0"/>
        <v>0</v>
      </c>
      <c r="F10" s="134">
        <f t="shared" si="0"/>
        <v>8000</v>
      </c>
      <c r="G10" s="135" t="e">
        <f>SUM(F10/C10*100)</f>
        <v>#DIV/0!</v>
      </c>
      <c r="H10" s="355" t="e">
        <f>SUM(F10/E10*100)</f>
        <v>#DIV/0!</v>
      </c>
    </row>
    <row r="11" spans="1:8" ht="14.4" x14ac:dyDescent="0.25">
      <c r="A11" s="113">
        <v>6323</v>
      </c>
      <c r="B11" s="113" t="s">
        <v>185</v>
      </c>
      <c r="C11" s="137"/>
      <c r="D11" s="138"/>
      <c r="E11" s="138"/>
      <c r="F11" s="138"/>
      <c r="G11" s="136" t="e">
        <f>SUM(F11/C11*100)</f>
        <v>#DIV/0!</v>
      </c>
      <c r="H11" s="355" t="e">
        <f>SUM(F11/E11*100)</f>
        <v>#DIV/0!</v>
      </c>
    </row>
    <row r="12" spans="1:8" ht="27.6" x14ac:dyDescent="0.25">
      <c r="A12" s="113">
        <v>6361</v>
      </c>
      <c r="B12" s="113" t="s">
        <v>114</v>
      </c>
      <c r="C12" s="137"/>
      <c r="D12" s="138"/>
      <c r="E12" s="138"/>
      <c r="F12" s="138">
        <v>8000</v>
      </c>
      <c r="G12" s="136" t="e">
        <f>SUM(F12/C12*100)</f>
        <v>#DIV/0!</v>
      </c>
      <c r="H12" s="355" t="e">
        <f>SUM(F12/E12*100)</f>
        <v>#DIV/0!</v>
      </c>
    </row>
    <row r="13" spans="1:8" ht="14.4" x14ac:dyDescent="0.25">
      <c r="A13" s="114">
        <v>64</v>
      </c>
      <c r="B13" s="115" t="s">
        <v>115</v>
      </c>
      <c r="C13" s="136">
        <f>SUM(C14:C14)</f>
        <v>49.18</v>
      </c>
      <c r="D13" s="136">
        <f t="shared" ref="D13:F13" si="1">SUM(D14:D14)</f>
        <v>200</v>
      </c>
      <c r="E13" s="136">
        <f t="shared" si="1"/>
        <v>200</v>
      </c>
      <c r="F13" s="136">
        <f t="shared" si="1"/>
        <v>56.6</v>
      </c>
      <c r="G13" s="136">
        <f>SUM(F13/C13*100)</f>
        <v>115.08743391622612</v>
      </c>
      <c r="H13" s="355">
        <f>SUM(F13/E13*100)</f>
        <v>28.300000000000004</v>
      </c>
    </row>
    <row r="14" spans="1:8" ht="27.6" x14ac:dyDescent="0.25">
      <c r="A14" s="116">
        <v>6413</v>
      </c>
      <c r="B14" s="117" t="s">
        <v>116</v>
      </c>
      <c r="C14" s="139">
        <v>49.18</v>
      </c>
      <c r="D14" s="140">
        <v>200</v>
      </c>
      <c r="E14" s="140">
        <v>200</v>
      </c>
      <c r="F14" s="140">
        <v>56.6</v>
      </c>
      <c r="G14" s="141">
        <f>SUM(F14/C14*100)</f>
        <v>115.08743391622612</v>
      </c>
      <c r="H14" s="356">
        <f>SUM(F14/E14*100)</f>
        <v>28.300000000000004</v>
      </c>
    </row>
    <row r="15" spans="1:8" ht="43.2" x14ac:dyDescent="0.25">
      <c r="A15" s="114">
        <v>65</v>
      </c>
      <c r="B15" s="115" t="s">
        <v>117</v>
      </c>
      <c r="C15" s="136">
        <f>SUM(C16:C16)</f>
        <v>5144499.4400000004</v>
      </c>
      <c r="D15" s="136">
        <f t="shared" ref="D15:F15" si="2">SUM(D16:D16)</f>
        <v>10703800</v>
      </c>
      <c r="E15" s="136">
        <f t="shared" si="2"/>
        <v>11900000</v>
      </c>
      <c r="F15" s="136">
        <f t="shared" si="2"/>
        <v>5942201.25</v>
      </c>
      <c r="G15" s="136">
        <f t="shared" ref="G15:G32" si="3">SUM(F15/C15*100)</f>
        <v>115.50591693717824</v>
      </c>
      <c r="H15" s="355">
        <f t="shared" ref="H15:H32" si="4">SUM(F15/E15*100)</f>
        <v>49.934464285714284</v>
      </c>
    </row>
    <row r="16" spans="1:8" ht="27.6" x14ac:dyDescent="0.25">
      <c r="A16" s="116">
        <v>6526</v>
      </c>
      <c r="B16" s="117" t="s">
        <v>42</v>
      </c>
      <c r="C16" s="139">
        <v>5144499.4400000004</v>
      </c>
      <c r="D16" s="140">
        <v>10703800</v>
      </c>
      <c r="E16" s="140">
        <v>11900000</v>
      </c>
      <c r="F16" s="140">
        <v>5942201.25</v>
      </c>
      <c r="G16" s="141">
        <f t="shared" si="3"/>
        <v>115.50591693717824</v>
      </c>
      <c r="H16" s="356">
        <f t="shared" si="4"/>
        <v>49.934464285714284</v>
      </c>
    </row>
    <row r="17" spans="1:8" ht="28.8" x14ac:dyDescent="0.25">
      <c r="A17" s="114">
        <v>66</v>
      </c>
      <c r="B17" s="115" t="s">
        <v>39</v>
      </c>
      <c r="C17" s="136">
        <f>SUM(C18:C21)</f>
        <v>21524</v>
      </c>
      <c r="D17" s="136">
        <f t="shared" ref="D17:F17" si="5">SUM(D18:D21)</f>
        <v>24048</v>
      </c>
      <c r="E17" s="136">
        <f t="shared" si="5"/>
        <v>114048</v>
      </c>
      <c r="F17" s="136">
        <f t="shared" si="5"/>
        <v>48474</v>
      </c>
      <c r="G17" s="136">
        <f t="shared" si="3"/>
        <v>225.20906894629249</v>
      </c>
      <c r="H17" s="355">
        <f t="shared" si="4"/>
        <v>42.50315656565656</v>
      </c>
    </row>
    <row r="18" spans="1:8" ht="13.8" x14ac:dyDescent="0.25">
      <c r="A18" s="116">
        <v>6614</v>
      </c>
      <c r="B18" s="117" t="s">
        <v>118</v>
      </c>
      <c r="C18" s="142"/>
      <c r="D18" s="140"/>
      <c r="E18" s="140"/>
      <c r="F18" s="140"/>
      <c r="G18" s="141" t="e">
        <f t="shared" si="3"/>
        <v>#DIV/0!</v>
      </c>
      <c r="H18" s="356" t="e">
        <f t="shared" si="4"/>
        <v>#DIV/0!</v>
      </c>
    </row>
    <row r="19" spans="1:8" ht="13.8" x14ac:dyDescent="0.25">
      <c r="A19" s="116">
        <v>6615</v>
      </c>
      <c r="B19" s="117" t="s">
        <v>119</v>
      </c>
      <c r="C19" s="139">
        <v>21524</v>
      </c>
      <c r="D19" s="140">
        <v>24048</v>
      </c>
      <c r="E19" s="140">
        <v>114048</v>
      </c>
      <c r="F19" s="140">
        <v>48474</v>
      </c>
      <c r="G19" s="141">
        <f t="shared" si="3"/>
        <v>225.20906894629249</v>
      </c>
      <c r="H19" s="356">
        <f t="shared" si="4"/>
        <v>42.50315656565656</v>
      </c>
    </row>
    <row r="20" spans="1:8" ht="13.8" x14ac:dyDescent="0.25">
      <c r="A20" s="116">
        <v>6631</v>
      </c>
      <c r="B20" s="117" t="s">
        <v>120</v>
      </c>
      <c r="C20" s="139"/>
      <c r="D20" s="140"/>
      <c r="E20" s="140"/>
      <c r="F20" s="140"/>
      <c r="G20" s="141" t="e">
        <f t="shared" si="3"/>
        <v>#DIV/0!</v>
      </c>
      <c r="H20" s="356" t="e">
        <f t="shared" si="4"/>
        <v>#DIV/0!</v>
      </c>
    </row>
    <row r="21" spans="1:8" ht="13.8" x14ac:dyDescent="0.25">
      <c r="A21" s="116">
        <v>6632</v>
      </c>
      <c r="B21" s="117" t="s">
        <v>121</v>
      </c>
      <c r="C21" s="139"/>
      <c r="D21" s="140"/>
      <c r="E21" s="140"/>
      <c r="F21" s="140"/>
      <c r="G21" s="141" t="e">
        <f t="shared" si="3"/>
        <v>#DIV/0!</v>
      </c>
      <c r="H21" s="356" t="e">
        <f t="shared" si="4"/>
        <v>#DIV/0!</v>
      </c>
    </row>
    <row r="22" spans="1:8" ht="28.8" x14ac:dyDescent="0.25">
      <c r="A22" s="114">
        <v>67</v>
      </c>
      <c r="B22" s="115" t="s">
        <v>32</v>
      </c>
      <c r="C22" s="136">
        <f>SUM(C23:C24)</f>
        <v>4381285.26</v>
      </c>
      <c r="D22" s="136">
        <f t="shared" ref="D22:F22" si="6">SUM(D23:D24)</f>
        <v>6654596</v>
      </c>
      <c r="E22" s="136">
        <f t="shared" si="6"/>
        <v>6654596</v>
      </c>
      <c r="F22" s="136">
        <f t="shared" si="6"/>
        <v>3155250</v>
      </c>
      <c r="G22" s="136">
        <f t="shared" si="3"/>
        <v>72.016538818109282</v>
      </c>
      <c r="H22" s="355">
        <f t="shared" si="4"/>
        <v>47.41459887271894</v>
      </c>
    </row>
    <row r="23" spans="1:8" ht="27.6" x14ac:dyDescent="0.25">
      <c r="A23" s="116">
        <v>6711</v>
      </c>
      <c r="B23" s="117" t="s">
        <v>33</v>
      </c>
      <c r="C23" s="139">
        <v>3522097.16</v>
      </c>
      <c r="D23" s="140">
        <v>5824570</v>
      </c>
      <c r="E23" s="140">
        <v>5824570</v>
      </c>
      <c r="F23" s="140">
        <v>3135262.5</v>
      </c>
      <c r="G23" s="141">
        <f t="shared" si="3"/>
        <v>89.016922520104472</v>
      </c>
      <c r="H23" s="356">
        <f t="shared" si="4"/>
        <v>53.828222512563158</v>
      </c>
    </row>
    <row r="24" spans="1:8" ht="27.6" x14ac:dyDescent="0.25">
      <c r="A24" s="116">
        <v>6712</v>
      </c>
      <c r="B24" s="117" t="s">
        <v>34</v>
      </c>
      <c r="C24" s="139">
        <v>859188.1</v>
      </c>
      <c r="D24" s="140">
        <v>830026</v>
      </c>
      <c r="E24" s="140">
        <v>830026</v>
      </c>
      <c r="F24" s="140">
        <v>19987.5</v>
      </c>
      <c r="G24" s="141">
        <f t="shared" si="3"/>
        <v>2.3263241192469959</v>
      </c>
      <c r="H24" s="356">
        <f t="shared" si="4"/>
        <v>2.4080570970066</v>
      </c>
    </row>
    <row r="25" spans="1:8" ht="14.4" x14ac:dyDescent="0.25">
      <c r="A25" s="114">
        <v>68</v>
      </c>
      <c r="B25" s="115" t="s">
        <v>122</v>
      </c>
      <c r="C25" s="136">
        <f>SUM(C26)</f>
        <v>144390</v>
      </c>
      <c r="D25" s="136">
        <f t="shared" ref="D25:F25" si="7">SUM(D26)</f>
        <v>0</v>
      </c>
      <c r="E25" s="136">
        <f t="shared" si="7"/>
        <v>0</v>
      </c>
      <c r="F25" s="136">
        <f t="shared" si="7"/>
        <v>0</v>
      </c>
      <c r="G25" s="136">
        <f t="shared" si="3"/>
        <v>0</v>
      </c>
      <c r="H25" s="355" t="e">
        <f t="shared" si="4"/>
        <v>#DIV/0!</v>
      </c>
    </row>
    <row r="26" spans="1:8" ht="14.4" x14ac:dyDescent="0.25">
      <c r="A26" s="116">
        <v>6831</v>
      </c>
      <c r="B26" s="117" t="s">
        <v>112</v>
      </c>
      <c r="C26" s="139">
        <v>144390</v>
      </c>
      <c r="D26" s="140"/>
      <c r="E26" s="140"/>
      <c r="F26" s="140"/>
      <c r="G26" s="136">
        <f t="shared" si="3"/>
        <v>0</v>
      </c>
      <c r="H26" s="355" t="e">
        <f t="shared" si="4"/>
        <v>#DIV/0!</v>
      </c>
    </row>
    <row r="27" spans="1:8" ht="28.8" x14ac:dyDescent="0.25">
      <c r="A27" s="109">
        <v>72</v>
      </c>
      <c r="B27" s="110" t="s">
        <v>123</v>
      </c>
      <c r="C27" s="143">
        <f>SUM(C28:C31)</f>
        <v>1500</v>
      </c>
      <c r="D27" s="144">
        <f>SUM(D28:D31)</f>
        <v>0</v>
      </c>
      <c r="E27" s="144">
        <f>SUM(E28:E31)</f>
        <v>0</v>
      </c>
      <c r="F27" s="144">
        <f>SUM(F28:F31)</f>
        <v>0</v>
      </c>
      <c r="G27" s="136">
        <f t="shared" si="3"/>
        <v>0</v>
      </c>
      <c r="H27" s="355" t="e">
        <f t="shared" si="4"/>
        <v>#DIV/0!</v>
      </c>
    </row>
    <row r="28" spans="1:8" ht="14.4" x14ac:dyDescent="0.25">
      <c r="A28" s="111">
        <v>7221</v>
      </c>
      <c r="B28" s="112" t="s">
        <v>92</v>
      </c>
      <c r="C28" s="137"/>
      <c r="D28" s="141"/>
      <c r="E28" s="141"/>
      <c r="F28" s="141"/>
      <c r="G28" s="136" t="e">
        <f t="shared" si="3"/>
        <v>#DIV/0!</v>
      </c>
      <c r="H28" s="355" t="e">
        <f t="shared" si="4"/>
        <v>#DIV/0!</v>
      </c>
    </row>
    <row r="29" spans="1:8" ht="14.4" x14ac:dyDescent="0.25">
      <c r="A29" s="111">
        <v>7224</v>
      </c>
      <c r="B29" s="112" t="s">
        <v>124</v>
      </c>
      <c r="C29" s="137"/>
      <c r="D29" s="141"/>
      <c r="E29" s="141"/>
      <c r="F29" s="141"/>
      <c r="G29" s="136" t="e">
        <f t="shared" si="3"/>
        <v>#DIV/0!</v>
      </c>
      <c r="H29" s="355" t="e">
        <f t="shared" si="4"/>
        <v>#DIV/0!</v>
      </c>
    </row>
    <row r="30" spans="1:8" ht="14.4" x14ac:dyDescent="0.25">
      <c r="A30" s="111">
        <v>7227</v>
      </c>
      <c r="B30" s="112" t="s">
        <v>125</v>
      </c>
      <c r="C30" s="137"/>
      <c r="D30" s="141"/>
      <c r="E30" s="141"/>
      <c r="F30" s="141"/>
      <c r="G30" s="136" t="e">
        <f t="shared" si="3"/>
        <v>#DIV/0!</v>
      </c>
      <c r="H30" s="355" t="e">
        <f t="shared" si="4"/>
        <v>#DIV/0!</v>
      </c>
    </row>
    <row r="31" spans="1:8" ht="14.4" x14ac:dyDescent="0.25">
      <c r="A31" s="119">
        <v>7231</v>
      </c>
      <c r="B31" s="120" t="s">
        <v>126</v>
      </c>
      <c r="C31" s="145">
        <v>1500</v>
      </c>
      <c r="D31" s="146"/>
      <c r="E31" s="146"/>
      <c r="F31" s="147"/>
      <c r="G31" s="148">
        <f t="shared" si="3"/>
        <v>0</v>
      </c>
      <c r="H31" s="357" t="e">
        <f t="shared" si="4"/>
        <v>#DIV/0!</v>
      </c>
    </row>
    <row r="32" spans="1:8" ht="18" x14ac:dyDescent="0.25">
      <c r="A32" s="458" t="s">
        <v>94</v>
      </c>
      <c r="B32" s="458"/>
      <c r="C32" s="149">
        <f>SUM(C10+C13+C15+C22+C17+C25+C27)</f>
        <v>9693247.879999999</v>
      </c>
      <c r="D32" s="149">
        <f>SUM(D10+D13+D15+D22+D17+D25+D27)</f>
        <v>17382644</v>
      </c>
      <c r="E32" s="149">
        <f>SUM(E10+E13+E15+E22+E17+E25+E27)</f>
        <v>18668844</v>
      </c>
      <c r="F32" s="421">
        <f>SUM(F10+F13+F15+F22+F17+F25+F27)</f>
        <v>9153981.8499999996</v>
      </c>
      <c r="G32" s="150">
        <f t="shared" si="3"/>
        <v>94.436683796019878</v>
      </c>
      <c r="H32" s="150">
        <f t="shared" si="4"/>
        <v>49.033469078213948</v>
      </c>
    </row>
    <row r="33" spans="1:8" ht="14.4" x14ac:dyDescent="0.25">
      <c r="A33" s="8"/>
      <c r="B33" s="8"/>
      <c r="C33" s="73"/>
      <c r="D33" s="73"/>
      <c r="E33" s="73"/>
      <c r="F33" s="73"/>
      <c r="G33" s="9"/>
      <c r="H33" s="9"/>
    </row>
    <row r="34" spans="1:8" ht="13.8" x14ac:dyDescent="0.25">
      <c r="A34" s="1"/>
      <c r="B34" s="1"/>
      <c r="C34" s="1"/>
      <c r="D34" s="11"/>
      <c r="E34" s="11"/>
      <c r="F34" s="11"/>
      <c r="G34" s="11"/>
      <c r="H34" s="1"/>
    </row>
    <row r="35" spans="1:8" ht="20.399999999999999" x14ac:dyDescent="0.25">
      <c r="A35" s="448"/>
      <c r="B35" s="448"/>
      <c r="C35" s="448"/>
      <c r="D35" s="448"/>
      <c r="E35" s="448"/>
      <c r="F35" s="448"/>
      <c r="G35" s="448"/>
      <c r="H35" s="448"/>
    </row>
    <row r="36" spans="1:8" ht="20.399999999999999" x14ac:dyDescent="0.25">
      <c r="A36" s="448"/>
      <c r="B36" s="448"/>
      <c r="C36" s="448"/>
      <c r="D36" s="448"/>
      <c r="E36" s="448"/>
      <c r="F36" s="448"/>
      <c r="G36" s="448"/>
      <c r="H36" s="448"/>
    </row>
    <row r="37" spans="1:8" ht="14.4" customHeight="1" x14ac:dyDescent="0.25">
      <c r="A37" s="104"/>
      <c r="B37" s="104"/>
      <c r="C37" s="104"/>
      <c r="D37" s="104"/>
      <c r="E37" s="104"/>
      <c r="F37" s="104"/>
      <c r="G37" s="104"/>
      <c r="H37" s="104"/>
    </row>
    <row r="38" spans="1:8" ht="20.399999999999999" x14ac:dyDescent="0.25">
      <c r="A38" s="461" t="s">
        <v>25</v>
      </c>
      <c r="B38" s="461"/>
      <c r="C38" s="461"/>
      <c r="D38" s="461"/>
      <c r="E38" s="461"/>
      <c r="F38" s="461"/>
      <c r="G38" s="461"/>
      <c r="H38" s="461"/>
    </row>
    <row r="39" spans="1:8" ht="13.8" customHeight="1" x14ac:dyDescent="0.25">
      <c r="A39" s="447"/>
      <c r="B39" s="447"/>
      <c r="C39" s="447"/>
      <c r="D39" s="447"/>
      <c r="E39" s="447"/>
      <c r="F39" s="447"/>
      <c r="G39" s="447"/>
      <c r="H39" s="105"/>
    </row>
    <row r="40" spans="1:8" ht="43.8" customHeight="1" x14ac:dyDescent="0.25">
      <c r="A40" s="106" t="s">
        <v>62</v>
      </c>
      <c r="B40" s="107" t="s">
        <v>3</v>
      </c>
      <c r="C40" s="107" t="s">
        <v>113</v>
      </c>
      <c r="D40" s="395" t="s">
        <v>189</v>
      </c>
      <c r="E40" s="395" t="s">
        <v>190</v>
      </c>
      <c r="F40" s="395" t="s">
        <v>192</v>
      </c>
      <c r="G40" s="108" t="s">
        <v>59</v>
      </c>
      <c r="H40" s="331" t="s">
        <v>59</v>
      </c>
    </row>
    <row r="41" spans="1:8" x14ac:dyDescent="0.25">
      <c r="A41" s="442">
        <v>1</v>
      </c>
      <c r="B41" s="442"/>
      <c r="C41" s="53">
        <v>2</v>
      </c>
      <c r="D41" s="54">
        <v>3</v>
      </c>
      <c r="E41" s="54">
        <v>4</v>
      </c>
      <c r="F41" s="54">
        <v>5</v>
      </c>
      <c r="G41" s="54" t="s">
        <v>60</v>
      </c>
      <c r="H41" s="54" t="s">
        <v>61</v>
      </c>
    </row>
    <row r="42" spans="1:8" ht="14.4" x14ac:dyDescent="0.25">
      <c r="A42" s="157">
        <v>3</v>
      </c>
      <c r="B42" s="128" t="s">
        <v>153</v>
      </c>
      <c r="C42" s="129">
        <f>SUM(C43+C53+C87+C91+C94)</f>
        <v>8706884.1399999987</v>
      </c>
      <c r="D42" s="129">
        <f>SUM(D43+D53+D87+D91+D94)</f>
        <v>16602618</v>
      </c>
      <c r="E42" s="129">
        <f>SUM(E43+E53+E87+E91+E94)</f>
        <v>17843026</v>
      </c>
      <c r="F42" s="129">
        <f>SUM(F43+F53+F87+F91+F94)</f>
        <v>8637220.2400000002</v>
      </c>
      <c r="G42" s="129">
        <f>SUM(F42/C42*100)</f>
        <v>99.199898621827771</v>
      </c>
      <c r="H42" s="358">
        <f>SUM(F42/E42*100)</f>
        <v>48.406700971012427</v>
      </c>
    </row>
    <row r="43" spans="1:8" ht="14.4" x14ac:dyDescent="0.25">
      <c r="A43" s="151">
        <v>31</v>
      </c>
      <c r="B43" s="76" t="s">
        <v>5</v>
      </c>
      <c r="C43" s="130">
        <f>SUM(C44,C48,C50)</f>
        <v>5423273.5499999998</v>
      </c>
      <c r="D43" s="130">
        <f t="shared" ref="D43:F43" si="8">SUM(D44,D48,D50)</f>
        <v>9430000</v>
      </c>
      <c r="E43" s="130">
        <f t="shared" si="8"/>
        <v>10061800</v>
      </c>
      <c r="F43" s="130">
        <f t="shared" si="8"/>
        <v>5006372.8</v>
      </c>
      <c r="G43" s="130">
        <f t="shared" ref="G43:G110" si="9">SUM(F43/C43*100)</f>
        <v>92.312747159877262</v>
      </c>
      <c r="H43" s="359">
        <f t="shared" ref="H43:H109" si="10">SUM(F43/E43*100)</f>
        <v>49.75623447096941</v>
      </c>
    </row>
    <row r="44" spans="1:8" ht="14.4" x14ac:dyDescent="0.25">
      <c r="A44" s="151">
        <v>311</v>
      </c>
      <c r="B44" s="76" t="s">
        <v>6</v>
      </c>
      <c r="C44" s="130">
        <f>SUM(C45:C47)</f>
        <v>4411302.41</v>
      </c>
      <c r="D44" s="130">
        <f t="shared" ref="D44:F44" si="11">SUM(D45:D47)</f>
        <v>7585420</v>
      </c>
      <c r="E44" s="130">
        <f t="shared" si="11"/>
        <v>8223220</v>
      </c>
      <c r="F44" s="130">
        <f t="shared" si="11"/>
        <v>4175258.59</v>
      </c>
      <c r="G44" s="130">
        <f t="shared" si="9"/>
        <v>94.649112709550096</v>
      </c>
      <c r="H44" s="359">
        <f t="shared" si="10"/>
        <v>50.774010545747281</v>
      </c>
    </row>
    <row r="45" spans="1:8" ht="13.8" x14ac:dyDescent="0.25">
      <c r="A45" s="153">
        <v>3111</v>
      </c>
      <c r="B45" s="16" t="s">
        <v>65</v>
      </c>
      <c r="C45" s="131">
        <v>3522112.39</v>
      </c>
      <c r="D45" s="131">
        <v>6055420</v>
      </c>
      <c r="E45" s="131">
        <v>6613220</v>
      </c>
      <c r="F45" s="131">
        <v>3351619.18</v>
      </c>
      <c r="G45" s="131">
        <f t="shared" si="9"/>
        <v>95.159347825354317</v>
      </c>
      <c r="H45" s="360">
        <f t="shared" si="10"/>
        <v>50.680594022276594</v>
      </c>
    </row>
    <row r="46" spans="1:8" ht="13.8" x14ac:dyDescent="0.25">
      <c r="A46" s="153">
        <v>3113</v>
      </c>
      <c r="B46" s="16" t="s">
        <v>110</v>
      </c>
      <c r="C46" s="131">
        <v>120297.87</v>
      </c>
      <c r="D46" s="131">
        <v>30000</v>
      </c>
      <c r="E46" s="131">
        <v>80000</v>
      </c>
      <c r="F46" s="131">
        <v>55564.44</v>
      </c>
      <c r="G46" s="131">
        <f t="shared" si="9"/>
        <v>46.189047237494734</v>
      </c>
      <c r="H46" s="360">
        <f t="shared" si="10"/>
        <v>69.455550000000002</v>
      </c>
    </row>
    <row r="47" spans="1:8" ht="13.8" x14ac:dyDescent="0.25">
      <c r="A47" s="153">
        <v>3114</v>
      </c>
      <c r="B47" s="16" t="s">
        <v>127</v>
      </c>
      <c r="C47" s="131">
        <v>768892.15</v>
      </c>
      <c r="D47" s="131">
        <v>1500000</v>
      </c>
      <c r="E47" s="131">
        <v>1530000</v>
      </c>
      <c r="F47" s="131">
        <v>768074.97</v>
      </c>
      <c r="G47" s="131">
        <f t="shared" si="9"/>
        <v>99.893719814931131</v>
      </c>
      <c r="H47" s="360">
        <f t="shared" si="10"/>
        <v>50.200978431372548</v>
      </c>
    </row>
    <row r="48" spans="1:8" ht="14.4" x14ac:dyDescent="0.25">
      <c r="A48" s="151">
        <v>312</v>
      </c>
      <c r="B48" s="76" t="s">
        <v>7</v>
      </c>
      <c r="C48" s="130">
        <f>SUM(C49)</f>
        <v>281753.84000000003</v>
      </c>
      <c r="D48" s="130">
        <f t="shared" ref="D48:F48" si="12">SUM(D49)</f>
        <v>458000</v>
      </c>
      <c r="E48" s="130">
        <f t="shared" si="12"/>
        <v>458000</v>
      </c>
      <c r="F48" s="130">
        <f t="shared" si="12"/>
        <v>142196.53</v>
      </c>
      <c r="G48" s="130">
        <f t="shared" si="9"/>
        <v>50.468355639802454</v>
      </c>
      <c r="H48" s="359">
        <f t="shared" si="10"/>
        <v>31.047277292576421</v>
      </c>
    </row>
    <row r="49" spans="1:8" ht="13.8" x14ac:dyDescent="0.25">
      <c r="A49" s="153" t="s">
        <v>76</v>
      </c>
      <c r="B49" s="75" t="s">
        <v>7</v>
      </c>
      <c r="C49" s="131">
        <v>281753.84000000003</v>
      </c>
      <c r="D49" s="131">
        <v>458000</v>
      </c>
      <c r="E49" s="131">
        <v>458000</v>
      </c>
      <c r="F49" s="131">
        <v>142196.53</v>
      </c>
      <c r="G49" s="131">
        <f t="shared" si="9"/>
        <v>50.468355639802454</v>
      </c>
      <c r="H49" s="360">
        <f t="shared" si="10"/>
        <v>31.047277292576421</v>
      </c>
    </row>
    <row r="50" spans="1:8" ht="14.4" x14ac:dyDescent="0.25">
      <c r="A50" s="151">
        <v>313</v>
      </c>
      <c r="B50" s="76" t="s">
        <v>8</v>
      </c>
      <c r="C50" s="130">
        <f>SUM(C51:C52)</f>
        <v>730217.3</v>
      </c>
      <c r="D50" s="130">
        <f t="shared" ref="D50:F50" si="13">SUM(D51:D52)</f>
        <v>1386580</v>
      </c>
      <c r="E50" s="130">
        <f t="shared" si="13"/>
        <v>1380580</v>
      </c>
      <c r="F50" s="130">
        <f t="shared" si="13"/>
        <v>688917.68</v>
      </c>
      <c r="G50" s="130">
        <f t="shared" si="9"/>
        <v>94.344201376768254</v>
      </c>
      <c r="H50" s="359">
        <f t="shared" si="10"/>
        <v>49.900598299265532</v>
      </c>
    </row>
    <row r="51" spans="1:8" ht="13.8" x14ac:dyDescent="0.25">
      <c r="A51" s="153">
        <v>3132</v>
      </c>
      <c r="B51" s="75" t="s">
        <v>66</v>
      </c>
      <c r="C51" s="131">
        <v>730217.3</v>
      </c>
      <c r="D51" s="131">
        <v>1380580</v>
      </c>
      <c r="E51" s="131">
        <v>1380580</v>
      </c>
      <c r="F51" s="131">
        <v>688917.68</v>
      </c>
      <c r="G51" s="131">
        <f t="shared" si="9"/>
        <v>94.344201376768254</v>
      </c>
      <c r="H51" s="360">
        <f t="shared" si="10"/>
        <v>49.900598299265532</v>
      </c>
    </row>
    <row r="52" spans="1:8" ht="13.8" x14ac:dyDescent="0.25">
      <c r="A52" s="153">
        <v>3131</v>
      </c>
      <c r="B52" s="75" t="s">
        <v>220</v>
      </c>
      <c r="C52" s="131"/>
      <c r="D52" s="131">
        <v>6000</v>
      </c>
      <c r="E52" s="131"/>
      <c r="F52" s="131">
        <v>0</v>
      </c>
      <c r="G52" s="131" t="e">
        <f t="shared" si="9"/>
        <v>#DIV/0!</v>
      </c>
      <c r="H52" s="360" t="e">
        <f t="shared" si="10"/>
        <v>#DIV/0!</v>
      </c>
    </row>
    <row r="53" spans="1:8" ht="14.4" x14ac:dyDescent="0.25">
      <c r="A53" s="151">
        <v>32</v>
      </c>
      <c r="B53" s="76" t="s">
        <v>9</v>
      </c>
      <c r="C53" s="130">
        <f>SUM(C54,C59,C68,C78,C80)</f>
        <v>3261813.92</v>
      </c>
      <c r="D53" s="130">
        <f>SUM(D54,D59,D68,D78,D80)</f>
        <v>7130618</v>
      </c>
      <c r="E53" s="130">
        <f>SUM(E54,E59,E68,E78,E80)</f>
        <v>7718226</v>
      </c>
      <c r="F53" s="130">
        <f>SUM(F54,F59,F68,F78,F80)</f>
        <v>3603512.8800000004</v>
      </c>
      <c r="G53" s="130">
        <f t="shared" si="9"/>
        <v>110.4757343116618</v>
      </c>
      <c r="H53" s="359">
        <f t="shared" si="10"/>
        <v>46.688356624955013</v>
      </c>
    </row>
    <row r="54" spans="1:8" ht="14.4" x14ac:dyDescent="0.25">
      <c r="A54" s="151">
        <v>321</v>
      </c>
      <c r="B54" s="76" t="s">
        <v>10</v>
      </c>
      <c r="C54" s="130">
        <f>SUM(C55:C58)</f>
        <v>180082.65</v>
      </c>
      <c r="D54" s="130">
        <f t="shared" ref="D54:F54" si="14">SUM(D55:D58)</f>
        <v>287000</v>
      </c>
      <c r="E54" s="130">
        <f t="shared" si="14"/>
        <v>337000</v>
      </c>
      <c r="F54" s="130">
        <f t="shared" si="14"/>
        <v>199777.4</v>
      </c>
      <c r="G54" s="130">
        <f t="shared" si="9"/>
        <v>110.93650609872745</v>
      </c>
      <c r="H54" s="359">
        <f t="shared" si="10"/>
        <v>59.281127596439163</v>
      </c>
    </row>
    <row r="55" spans="1:8" ht="13.8" x14ac:dyDescent="0.25">
      <c r="A55" s="153" t="s">
        <v>68</v>
      </c>
      <c r="B55" s="75" t="s">
        <v>69</v>
      </c>
      <c r="C55" s="131"/>
      <c r="D55" s="131">
        <v>12000</v>
      </c>
      <c r="E55" s="131">
        <v>12000</v>
      </c>
      <c r="F55" s="131">
        <v>3090</v>
      </c>
      <c r="G55" s="131" t="e">
        <f t="shared" si="9"/>
        <v>#DIV/0!</v>
      </c>
      <c r="H55" s="360">
        <f t="shared" si="10"/>
        <v>25.75</v>
      </c>
    </row>
    <row r="56" spans="1:8" ht="27.6" x14ac:dyDescent="0.25">
      <c r="A56" s="153" t="s">
        <v>70</v>
      </c>
      <c r="B56" s="75" t="s">
        <v>11</v>
      </c>
      <c r="C56" s="131">
        <v>176607.65</v>
      </c>
      <c r="D56" s="131">
        <v>250000</v>
      </c>
      <c r="E56" s="131">
        <v>300000</v>
      </c>
      <c r="F56" s="131">
        <v>192687.4</v>
      </c>
      <c r="G56" s="131">
        <f t="shared" si="9"/>
        <v>109.10478679717441</v>
      </c>
      <c r="H56" s="360">
        <f t="shared" si="10"/>
        <v>64.229133333333337</v>
      </c>
    </row>
    <row r="57" spans="1:8" ht="13.8" x14ac:dyDescent="0.25">
      <c r="A57" s="153">
        <v>3213</v>
      </c>
      <c r="B57" s="75" t="s">
        <v>128</v>
      </c>
      <c r="C57" s="131">
        <v>3475</v>
      </c>
      <c r="D57" s="131">
        <v>25000</v>
      </c>
      <c r="E57" s="131">
        <v>25000</v>
      </c>
      <c r="F57" s="131">
        <v>4000</v>
      </c>
      <c r="G57" s="131">
        <f t="shared" si="9"/>
        <v>115.10791366906474</v>
      </c>
      <c r="H57" s="360">
        <f t="shared" si="10"/>
        <v>16</v>
      </c>
    </row>
    <row r="58" spans="1:8" ht="13.8" x14ac:dyDescent="0.25">
      <c r="A58" s="153">
        <v>3214</v>
      </c>
      <c r="B58" s="75" t="s">
        <v>199</v>
      </c>
      <c r="C58" s="131"/>
      <c r="D58" s="131"/>
      <c r="E58" s="131"/>
      <c r="F58" s="131">
        <v>0</v>
      </c>
      <c r="G58" s="131" t="e">
        <f t="shared" si="9"/>
        <v>#DIV/0!</v>
      </c>
      <c r="H58" s="360" t="e">
        <f t="shared" si="10"/>
        <v>#DIV/0!</v>
      </c>
    </row>
    <row r="59" spans="1:8" ht="14.4" x14ac:dyDescent="0.25">
      <c r="A59" s="151">
        <v>322</v>
      </c>
      <c r="B59" s="76" t="s">
        <v>12</v>
      </c>
      <c r="C59" s="130">
        <f>SUM(C60,C61,C64,C65,C66,C67)</f>
        <v>2234785.04</v>
      </c>
      <c r="D59" s="130">
        <f t="shared" ref="D59:F59" si="15">SUM(D60,D61,D64,D65,D66,D67)</f>
        <v>5352000</v>
      </c>
      <c r="E59" s="130">
        <f t="shared" si="15"/>
        <v>5715408</v>
      </c>
      <c r="F59" s="130">
        <f t="shared" si="15"/>
        <v>2487555.4300000002</v>
      </c>
      <c r="G59" s="130">
        <f t="shared" si="9"/>
        <v>111.31072499035524</v>
      </c>
      <c r="H59" s="359">
        <f t="shared" si="10"/>
        <v>43.523671975823952</v>
      </c>
    </row>
    <row r="60" spans="1:8" ht="13.8" x14ac:dyDescent="0.25">
      <c r="A60" s="153" t="s">
        <v>71</v>
      </c>
      <c r="B60" s="75" t="s">
        <v>13</v>
      </c>
      <c r="C60" s="131">
        <v>173999.22</v>
      </c>
      <c r="D60" s="131">
        <v>423000</v>
      </c>
      <c r="E60" s="131">
        <v>444200</v>
      </c>
      <c r="F60" s="131">
        <v>164188.04</v>
      </c>
      <c r="G60" s="131">
        <f t="shared" si="9"/>
        <v>94.361365527960416</v>
      </c>
      <c r="H60" s="360">
        <f t="shared" si="10"/>
        <v>36.962638451148131</v>
      </c>
    </row>
    <row r="61" spans="1:8" ht="13.8" x14ac:dyDescent="0.25">
      <c r="A61" s="153">
        <v>3222</v>
      </c>
      <c r="B61" s="75" t="s">
        <v>129</v>
      </c>
      <c r="C61" s="131">
        <v>1153463.47</v>
      </c>
      <c r="D61" s="131">
        <v>2890000</v>
      </c>
      <c r="E61" s="131">
        <v>3163000</v>
      </c>
      <c r="F61" s="131">
        <v>1380194.53</v>
      </c>
      <c r="G61" s="131">
        <f t="shared" si="9"/>
        <v>119.65654447643669</v>
      </c>
      <c r="H61" s="360">
        <f t="shared" si="10"/>
        <v>43.63561587100854</v>
      </c>
    </row>
    <row r="62" spans="1:8" ht="41.4" x14ac:dyDescent="0.25">
      <c r="A62" s="126" t="s">
        <v>62</v>
      </c>
      <c r="B62" s="127" t="s">
        <v>3</v>
      </c>
      <c r="C62" s="127" t="s">
        <v>113</v>
      </c>
      <c r="D62" s="395" t="s">
        <v>189</v>
      </c>
      <c r="E62" s="395" t="s">
        <v>190</v>
      </c>
      <c r="F62" s="395" t="s">
        <v>192</v>
      </c>
      <c r="G62" s="125" t="s">
        <v>59</v>
      </c>
      <c r="H62" s="331" t="s">
        <v>59</v>
      </c>
    </row>
    <row r="63" spans="1:8" x14ac:dyDescent="0.25">
      <c r="A63" s="442">
        <v>1</v>
      </c>
      <c r="B63" s="442"/>
      <c r="C63" s="53">
        <v>2</v>
      </c>
      <c r="D63" s="54">
        <v>3</v>
      </c>
      <c r="E63" s="54">
        <v>4</v>
      </c>
      <c r="F63" s="54">
        <v>5</v>
      </c>
      <c r="G63" s="54" t="s">
        <v>60</v>
      </c>
      <c r="H63" s="54" t="s">
        <v>61</v>
      </c>
    </row>
    <row r="64" spans="1:8" ht="13.8" x14ac:dyDescent="0.25">
      <c r="A64" s="153" t="s">
        <v>72</v>
      </c>
      <c r="B64" s="75" t="s">
        <v>73</v>
      </c>
      <c r="C64" s="131">
        <v>844291.52</v>
      </c>
      <c r="D64" s="131">
        <v>1830000</v>
      </c>
      <c r="E64" s="131">
        <v>1847000</v>
      </c>
      <c r="F64" s="131">
        <v>851656.74</v>
      </c>
      <c r="G64" s="131">
        <f t="shared" si="9"/>
        <v>100.87235508417756</v>
      </c>
      <c r="H64" s="360">
        <f t="shared" si="10"/>
        <v>46.110272874932321</v>
      </c>
    </row>
    <row r="65" spans="1:9" ht="27.6" x14ac:dyDescent="0.25">
      <c r="A65" s="153">
        <v>3224</v>
      </c>
      <c r="B65" s="75" t="s">
        <v>75</v>
      </c>
      <c r="C65" s="131">
        <v>36709.25</v>
      </c>
      <c r="D65" s="131">
        <v>74000</v>
      </c>
      <c r="E65" s="131">
        <v>98000</v>
      </c>
      <c r="F65" s="131">
        <v>61674.080000000002</v>
      </c>
      <c r="G65" s="131">
        <f t="shared" si="9"/>
        <v>168.00691923697707</v>
      </c>
      <c r="H65" s="360">
        <f t="shared" si="10"/>
        <v>62.932734693877556</v>
      </c>
    </row>
    <row r="66" spans="1:9" ht="13.8" x14ac:dyDescent="0.25">
      <c r="A66" s="153">
        <v>3225</v>
      </c>
      <c r="B66" s="75" t="s">
        <v>130</v>
      </c>
      <c r="C66" s="131">
        <v>25922.58</v>
      </c>
      <c r="D66" s="131">
        <v>70000</v>
      </c>
      <c r="E66" s="131">
        <v>98208</v>
      </c>
      <c r="F66" s="131">
        <v>29842.04</v>
      </c>
      <c r="G66" s="131">
        <f t="shared" si="9"/>
        <v>115.11986846988225</v>
      </c>
      <c r="H66" s="360">
        <f t="shared" si="10"/>
        <v>30.386567285760833</v>
      </c>
    </row>
    <row r="67" spans="1:9" ht="13.8" x14ac:dyDescent="0.25">
      <c r="A67" s="153">
        <v>3227</v>
      </c>
      <c r="B67" s="75" t="s">
        <v>131</v>
      </c>
      <c r="C67" s="131">
        <v>399</v>
      </c>
      <c r="D67" s="131">
        <v>65000</v>
      </c>
      <c r="E67" s="131">
        <v>65000</v>
      </c>
      <c r="F67" s="131">
        <v>0</v>
      </c>
      <c r="G67" s="131">
        <f t="shared" si="9"/>
        <v>0</v>
      </c>
      <c r="H67" s="360">
        <f t="shared" si="10"/>
        <v>0</v>
      </c>
    </row>
    <row r="68" spans="1:9" ht="14.4" x14ac:dyDescent="0.25">
      <c r="A68" s="151">
        <v>323</v>
      </c>
      <c r="B68" s="76" t="s">
        <v>14</v>
      </c>
      <c r="C68" s="130">
        <f>SUM(C69:C77)</f>
        <v>793254.79</v>
      </c>
      <c r="D68" s="130">
        <f>SUM(D69:D77)</f>
        <v>1360720</v>
      </c>
      <c r="E68" s="130">
        <f>SUM(E69:E77)</f>
        <v>1519660</v>
      </c>
      <c r="F68" s="130">
        <f>SUM(F69:F77)</f>
        <v>837405.58000000007</v>
      </c>
      <c r="G68" s="130">
        <f t="shared" si="9"/>
        <v>105.56577666552759</v>
      </c>
      <c r="H68" s="359">
        <f t="shared" si="10"/>
        <v>55.104798441756706</v>
      </c>
    </row>
    <row r="69" spans="1:9" ht="13.8" x14ac:dyDescent="0.25">
      <c r="A69" s="153" t="s">
        <v>77</v>
      </c>
      <c r="B69" s="75" t="s">
        <v>78</v>
      </c>
      <c r="C69" s="131">
        <v>19881.439999999999</v>
      </c>
      <c r="D69" s="131">
        <v>43100</v>
      </c>
      <c r="E69" s="131">
        <v>43100</v>
      </c>
      <c r="F69" s="131">
        <v>20900.490000000002</v>
      </c>
      <c r="G69" s="131">
        <f t="shared" si="9"/>
        <v>105.12563476287433</v>
      </c>
      <c r="H69" s="360">
        <f t="shared" si="10"/>
        <v>48.493016241299308</v>
      </c>
      <c r="I69" s="397"/>
    </row>
    <row r="70" spans="1:9" ht="13.8" x14ac:dyDescent="0.25">
      <c r="A70" s="153" t="s">
        <v>79</v>
      </c>
      <c r="B70" s="75" t="s">
        <v>80</v>
      </c>
      <c r="C70" s="131">
        <v>393764.31</v>
      </c>
      <c r="D70" s="131">
        <v>565000</v>
      </c>
      <c r="E70" s="131">
        <v>697200</v>
      </c>
      <c r="F70" s="131">
        <v>455304.74</v>
      </c>
      <c r="G70" s="131">
        <f t="shared" si="9"/>
        <v>115.62874756221558</v>
      </c>
      <c r="H70" s="360">
        <f t="shared" si="10"/>
        <v>65.30475329890993</v>
      </c>
    </row>
    <row r="71" spans="1:9" ht="13.8" customHeight="1" x14ac:dyDescent="0.25">
      <c r="A71" s="153">
        <v>3233</v>
      </c>
      <c r="B71" s="75" t="s">
        <v>132</v>
      </c>
      <c r="C71" s="131">
        <v>13732.13</v>
      </c>
      <c r="D71" s="131">
        <v>20000</v>
      </c>
      <c r="E71" s="131">
        <v>20000</v>
      </c>
      <c r="F71" s="131">
        <v>0</v>
      </c>
      <c r="G71" s="131">
        <f t="shared" si="9"/>
        <v>0</v>
      </c>
      <c r="H71" s="360">
        <f t="shared" si="10"/>
        <v>0</v>
      </c>
    </row>
    <row r="72" spans="1:9" ht="13.8" customHeight="1" x14ac:dyDescent="0.25">
      <c r="A72" s="153" t="s">
        <v>81</v>
      </c>
      <c r="B72" s="75" t="s">
        <v>82</v>
      </c>
      <c r="C72" s="131">
        <v>304188.2</v>
      </c>
      <c r="D72" s="131">
        <v>592120</v>
      </c>
      <c r="E72" s="131">
        <v>598860</v>
      </c>
      <c r="F72" s="131">
        <v>304376.32000000001</v>
      </c>
      <c r="G72" s="131">
        <f t="shared" si="9"/>
        <v>100.0618432930666</v>
      </c>
      <c r="H72" s="360">
        <f t="shared" si="10"/>
        <v>50.825955983034433</v>
      </c>
    </row>
    <row r="73" spans="1:9" ht="13.8" customHeight="1" x14ac:dyDescent="0.25">
      <c r="A73" s="153">
        <v>3235</v>
      </c>
      <c r="B73" s="75" t="s">
        <v>133</v>
      </c>
      <c r="C73" s="131">
        <v>0</v>
      </c>
      <c r="D73" s="131">
        <v>0</v>
      </c>
      <c r="E73" s="131">
        <v>0</v>
      </c>
      <c r="F73" s="131">
        <v>0</v>
      </c>
      <c r="G73" s="131" t="e">
        <f t="shared" si="9"/>
        <v>#DIV/0!</v>
      </c>
      <c r="H73" s="360" t="e">
        <f t="shared" si="10"/>
        <v>#DIV/0!</v>
      </c>
    </row>
    <row r="74" spans="1:9" ht="13.8" customHeight="1" x14ac:dyDescent="0.25">
      <c r="A74" s="153">
        <v>3236</v>
      </c>
      <c r="B74" s="75" t="s">
        <v>134</v>
      </c>
      <c r="C74" s="131">
        <v>24074.959999999999</v>
      </c>
      <c r="D74" s="131">
        <v>50000</v>
      </c>
      <c r="E74" s="131">
        <v>50000</v>
      </c>
      <c r="F74" s="131">
        <v>26144.5</v>
      </c>
      <c r="G74" s="131">
        <f t="shared" si="9"/>
        <v>108.59623442780384</v>
      </c>
      <c r="H74" s="360">
        <f t="shared" si="10"/>
        <v>52.288999999999994</v>
      </c>
    </row>
    <row r="75" spans="1:9" ht="13.8" customHeight="1" x14ac:dyDescent="0.25">
      <c r="A75" s="153">
        <v>3237</v>
      </c>
      <c r="B75" s="75" t="s">
        <v>135</v>
      </c>
      <c r="C75" s="131">
        <v>0</v>
      </c>
      <c r="D75" s="131">
        <v>10000</v>
      </c>
      <c r="E75" s="131">
        <v>30000</v>
      </c>
      <c r="F75" s="131">
        <v>4990.53</v>
      </c>
      <c r="G75" s="131" t="e">
        <f t="shared" si="9"/>
        <v>#DIV/0!</v>
      </c>
      <c r="H75" s="360">
        <f t="shared" si="10"/>
        <v>16.635100000000001</v>
      </c>
    </row>
    <row r="76" spans="1:9" ht="13.8" customHeight="1" x14ac:dyDescent="0.25">
      <c r="A76" s="153">
        <v>3238</v>
      </c>
      <c r="B76" s="75" t="s">
        <v>84</v>
      </c>
      <c r="C76" s="131">
        <v>29568.75</v>
      </c>
      <c r="D76" s="131">
        <v>53000</v>
      </c>
      <c r="E76" s="131">
        <v>53000</v>
      </c>
      <c r="F76" s="131">
        <v>20060</v>
      </c>
      <c r="G76" s="131">
        <f t="shared" si="9"/>
        <v>67.8418938913549</v>
      </c>
      <c r="H76" s="360">
        <f t="shared" si="10"/>
        <v>37.849056603773583</v>
      </c>
    </row>
    <row r="77" spans="1:9" ht="13.8" x14ac:dyDescent="0.25">
      <c r="A77" s="153">
        <v>3239</v>
      </c>
      <c r="B77" s="75" t="s">
        <v>15</v>
      </c>
      <c r="C77" s="131">
        <v>8045</v>
      </c>
      <c r="D77" s="131">
        <v>27500</v>
      </c>
      <c r="E77" s="131">
        <v>27500</v>
      </c>
      <c r="F77" s="131">
        <v>5629</v>
      </c>
      <c r="G77" s="131">
        <f t="shared" si="9"/>
        <v>69.968924798011187</v>
      </c>
      <c r="H77" s="360">
        <f t="shared" si="10"/>
        <v>20.469090909090909</v>
      </c>
    </row>
    <row r="78" spans="1:9" ht="28.8" x14ac:dyDescent="0.25">
      <c r="A78" s="151">
        <v>324</v>
      </c>
      <c r="B78" s="76" t="s">
        <v>21</v>
      </c>
      <c r="C78" s="130">
        <f>SUM(C79)</f>
        <v>0</v>
      </c>
      <c r="D78" s="130">
        <f t="shared" ref="D78:F78" si="16">SUM(D79)</f>
        <v>0</v>
      </c>
      <c r="E78" s="130">
        <f t="shared" si="16"/>
        <v>0</v>
      </c>
      <c r="F78" s="130">
        <f t="shared" si="16"/>
        <v>0</v>
      </c>
      <c r="G78" s="130" t="e">
        <f t="shared" si="9"/>
        <v>#DIV/0!</v>
      </c>
      <c r="H78" s="359" t="e">
        <f>F78/E78*100</f>
        <v>#DIV/0!</v>
      </c>
    </row>
    <row r="79" spans="1:9" ht="12.6" customHeight="1" x14ac:dyDescent="0.25">
      <c r="A79" s="153">
        <v>3241</v>
      </c>
      <c r="B79" s="75" t="s">
        <v>21</v>
      </c>
      <c r="C79" s="131"/>
      <c r="D79" s="131"/>
      <c r="E79" s="131"/>
      <c r="F79" s="131"/>
      <c r="G79" s="130"/>
      <c r="H79" s="359"/>
    </row>
    <row r="80" spans="1:9" ht="14.4" x14ac:dyDescent="0.25">
      <c r="A80" s="151">
        <v>329</v>
      </c>
      <c r="B80" s="76" t="s">
        <v>16</v>
      </c>
      <c r="C80" s="130">
        <f>SUM(C81:C86)</f>
        <v>53691.44</v>
      </c>
      <c r="D80" s="130">
        <f t="shared" ref="D80:F80" si="17">SUM(D81:D86)</f>
        <v>130898</v>
      </c>
      <c r="E80" s="130">
        <f t="shared" si="17"/>
        <v>146158</v>
      </c>
      <c r="F80" s="130">
        <f t="shared" si="17"/>
        <v>78774.47</v>
      </c>
      <c r="G80" s="130">
        <f t="shared" si="9"/>
        <v>146.71699995381013</v>
      </c>
      <c r="H80" s="359">
        <f t="shared" si="10"/>
        <v>53.896789775448482</v>
      </c>
    </row>
    <row r="81" spans="1:8" ht="27.6" x14ac:dyDescent="0.25">
      <c r="A81" s="153" t="s">
        <v>85</v>
      </c>
      <c r="B81" s="75" t="s">
        <v>86</v>
      </c>
      <c r="C81" s="131">
        <v>18036.96</v>
      </c>
      <c r="D81" s="131">
        <v>36192</v>
      </c>
      <c r="E81" s="131">
        <v>36192</v>
      </c>
      <c r="F81" s="131">
        <v>18096</v>
      </c>
      <c r="G81" s="131">
        <f t="shared" si="9"/>
        <v>100.32732788673924</v>
      </c>
      <c r="H81" s="360">
        <f t="shared" si="10"/>
        <v>50</v>
      </c>
    </row>
    <row r="82" spans="1:8" ht="13.8" x14ac:dyDescent="0.25">
      <c r="A82" s="153">
        <v>3292</v>
      </c>
      <c r="B82" s="75" t="s">
        <v>136</v>
      </c>
      <c r="C82" s="131">
        <v>20524.61</v>
      </c>
      <c r="D82" s="131">
        <v>48000</v>
      </c>
      <c r="E82" s="131">
        <v>48000</v>
      </c>
      <c r="F82" s="131">
        <v>31414.54</v>
      </c>
      <c r="G82" s="131">
        <f t="shared" si="9"/>
        <v>153.0579143769358</v>
      </c>
      <c r="H82" s="360">
        <f t="shared" si="10"/>
        <v>65.446958333333342</v>
      </c>
    </row>
    <row r="83" spans="1:8" ht="13.8" x14ac:dyDescent="0.25">
      <c r="A83" s="153" t="s">
        <v>87</v>
      </c>
      <c r="B83" s="75" t="s">
        <v>88</v>
      </c>
      <c r="C83" s="131">
        <v>0</v>
      </c>
      <c r="D83" s="131">
        <v>10000</v>
      </c>
      <c r="E83" s="131">
        <v>10000</v>
      </c>
      <c r="F83" s="131">
        <v>0</v>
      </c>
      <c r="G83" s="131" t="e">
        <f>SUM(F83/C83*100)</f>
        <v>#DIV/0!</v>
      </c>
      <c r="H83" s="360">
        <f t="shared" si="10"/>
        <v>0</v>
      </c>
    </row>
    <row r="84" spans="1:8" ht="13.8" x14ac:dyDescent="0.25">
      <c r="A84" s="153">
        <v>3295</v>
      </c>
      <c r="B84" s="75" t="s">
        <v>89</v>
      </c>
      <c r="C84" s="131">
        <v>10777.5</v>
      </c>
      <c r="D84" s="131">
        <v>6500</v>
      </c>
      <c r="E84" s="131">
        <v>6500</v>
      </c>
      <c r="F84" s="131">
        <v>2939.99</v>
      </c>
      <c r="G84" s="131">
        <f t="shared" si="9"/>
        <v>27.278960797958707</v>
      </c>
      <c r="H84" s="360">
        <f t="shared" si="10"/>
        <v>45.230615384615383</v>
      </c>
    </row>
    <row r="85" spans="1:8" ht="13.8" x14ac:dyDescent="0.25">
      <c r="A85" s="153">
        <v>3296</v>
      </c>
      <c r="B85" s="75" t="s">
        <v>137</v>
      </c>
      <c r="C85" s="131">
        <v>0</v>
      </c>
      <c r="D85" s="131">
        <v>5000</v>
      </c>
      <c r="E85" s="131">
        <v>5000</v>
      </c>
      <c r="F85" s="131">
        <v>0</v>
      </c>
      <c r="G85" s="131">
        <v>0</v>
      </c>
      <c r="H85" s="360">
        <f t="shared" si="10"/>
        <v>0</v>
      </c>
    </row>
    <row r="86" spans="1:8" ht="13.8" x14ac:dyDescent="0.25">
      <c r="A86" s="153" t="s">
        <v>90</v>
      </c>
      <c r="B86" s="75" t="s">
        <v>16</v>
      </c>
      <c r="C86" s="131">
        <v>4352.37</v>
      </c>
      <c r="D86" s="131">
        <v>25206</v>
      </c>
      <c r="E86" s="131">
        <v>40466</v>
      </c>
      <c r="F86" s="131">
        <v>26323.94</v>
      </c>
      <c r="G86" s="131">
        <f t="shared" si="9"/>
        <v>604.81852416039987</v>
      </c>
      <c r="H86" s="360">
        <f t="shared" si="10"/>
        <v>65.051994266791866</v>
      </c>
    </row>
    <row r="87" spans="1:8" ht="14.4" x14ac:dyDescent="0.25">
      <c r="A87" s="151">
        <v>34</v>
      </c>
      <c r="B87" s="76" t="s">
        <v>17</v>
      </c>
      <c r="C87" s="130">
        <f>SUM(C88)</f>
        <v>18996.669999999998</v>
      </c>
      <c r="D87" s="130">
        <f t="shared" ref="D87:F87" si="18">SUM(D88)</f>
        <v>36000</v>
      </c>
      <c r="E87" s="130">
        <f t="shared" si="18"/>
        <v>48000</v>
      </c>
      <c r="F87" s="130">
        <f t="shared" si="18"/>
        <v>24334.560000000001</v>
      </c>
      <c r="G87" s="130">
        <f t="shared" si="9"/>
        <v>128.09908262869232</v>
      </c>
      <c r="H87" s="359">
        <f t="shared" si="10"/>
        <v>50.697000000000003</v>
      </c>
    </row>
    <row r="88" spans="1:8" ht="14.4" x14ac:dyDescent="0.25">
      <c r="A88" s="151">
        <v>343</v>
      </c>
      <c r="B88" s="76" t="s">
        <v>18</v>
      </c>
      <c r="C88" s="130">
        <f>SUM(C89:C90)</f>
        <v>18996.669999999998</v>
      </c>
      <c r="D88" s="130">
        <f t="shared" ref="D88:F88" si="19">SUM(D89:D90)</f>
        <v>36000</v>
      </c>
      <c r="E88" s="130">
        <f t="shared" si="19"/>
        <v>48000</v>
      </c>
      <c r="F88" s="130">
        <f t="shared" si="19"/>
        <v>24334.560000000001</v>
      </c>
      <c r="G88" s="130">
        <f t="shared" si="9"/>
        <v>128.09908262869232</v>
      </c>
      <c r="H88" s="359">
        <f t="shared" si="10"/>
        <v>50.697000000000003</v>
      </c>
    </row>
    <row r="89" spans="1:8" ht="13.8" x14ac:dyDescent="0.25">
      <c r="A89" s="153">
        <v>3431</v>
      </c>
      <c r="B89" s="75" t="s">
        <v>186</v>
      </c>
      <c r="C89" s="131">
        <v>18996.669999999998</v>
      </c>
      <c r="D89" s="131">
        <v>36000</v>
      </c>
      <c r="E89" s="131">
        <v>48000</v>
      </c>
      <c r="F89" s="131">
        <v>24334.560000000001</v>
      </c>
      <c r="G89" s="131">
        <f t="shared" si="9"/>
        <v>128.09908262869232</v>
      </c>
      <c r="H89" s="360">
        <f t="shared" si="10"/>
        <v>50.697000000000003</v>
      </c>
    </row>
    <row r="90" spans="1:8" ht="13.8" x14ac:dyDescent="0.25">
      <c r="A90" s="153">
        <v>3433</v>
      </c>
      <c r="B90" s="75" t="s">
        <v>138</v>
      </c>
      <c r="C90" s="131"/>
      <c r="D90" s="131"/>
      <c r="E90" s="131"/>
      <c r="F90" s="131">
        <v>0</v>
      </c>
      <c r="G90" s="131" t="e">
        <f t="shared" si="9"/>
        <v>#DIV/0!</v>
      </c>
      <c r="H90" s="360" t="e">
        <f t="shared" si="10"/>
        <v>#DIV/0!</v>
      </c>
    </row>
    <row r="91" spans="1:8" ht="28.8" x14ac:dyDescent="0.25">
      <c r="A91" s="151">
        <v>37</v>
      </c>
      <c r="B91" s="76" t="s">
        <v>140</v>
      </c>
      <c r="C91" s="130">
        <f>SUM(C92)</f>
        <v>2800</v>
      </c>
      <c r="D91" s="130">
        <f t="shared" ref="D91:F92" si="20">SUM(D92)</f>
        <v>6000</v>
      </c>
      <c r="E91" s="130">
        <f t="shared" si="20"/>
        <v>15000</v>
      </c>
      <c r="F91" s="130">
        <f t="shared" si="20"/>
        <v>3000</v>
      </c>
      <c r="G91" s="130">
        <f t="shared" si="9"/>
        <v>107.14285714285714</v>
      </c>
      <c r="H91" s="359">
        <f t="shared" si="10"/>
        <v>20</v>
      </c>
    </row>
    <row r="92" spans="1:8" ht="28.8" x14ac:dyDescent="0.25">
      <c r="A92" s="151">
        <v>372</v>
      </c>
      <c r="B92" s="76" t="s">
        <v>141</v>
      </c>
      <c r="C92" s="130">
        <f>SUM(C93)</f>
        <v>2800</v>
      </c>
      <c r="D92" s="130">
        <f t="shared" si="20"/>
        <v>6000</v>
      </c>
      <c r="E92" s="130">
        <f t="shared" si="20"/>
        <v>15000</v>
      </c>
      <c r="F92" s="130">
        <f t="shared" si="20"/>
        <v>3000</v>
      </c>
      <c r="G92" s="130">
        <f t="shared" si="9"/>
        <v>107.14285714285714</v>
      </c>
      <c r="H92" s="359">
        <f t="shared" si="10"/>
        <v>20</v>
      </c>
    </row>
    <row r="93" spans="1:8" ht="13.8" x14ac:dyDescent="0.25">
      <c r="A93" s="153">
        <v>3721</v>
      </c>
      <c r="B93" s="75" t="s">
        <v>142</v>
      </c>
      <c r="C93" s="131">
        <v>2800</v>
      </c>
      <c r="D93" s="131">
        <v>6000</v>
      </c>
      <c r="E93" s="131">
        <v>15000</v>
      </c>
      <c r="F93" s="131">
        <v>3000</v>
      </c>
      <c r="G93" s="131">
        <f t="shared" si="9"/>
        <v>107.14285714285714</v>
      </c>
      <c r="H93" s="360">
        <f t="shared" si="10"/>
        <v>20</v>
      </c>
    </row>
    <row r="94" spans="1:8" ht="14.4" x14ac:dyDescent="0.25">
      <c r="A94" s="151">
        <v>38</v>
      </c>
      <c r="B94" s="76" t="s">
        <v>143</v>
      </c>
      <c r="C94" s="130">
        <f>SUM(C95)</f>
        <v>0</v>
      </c>
      <c r="D94" s="130">
        <f t="shared" ref="D94:F95" si="21">SUM(D95)</f>
        <v>0</v>
      </c>
      <c r="E94" s="130">
        <f t="shared" si="21"/>
        <v>0</v>
      </c>
      <c r="F94" s="130">
        <f t="shared" si="21"/>
        <v>0</v>
      </c>
      <c r="G94" s="130" t="e">
        <f t="shared" si="9"/>
        <v>#DIV/0!</v>
      </c>
      <c r="H94" s="359" t="e">
        <f t="shared" si="10"/>
        <v>#DIV/0!</v>
      </c>
    </row>
    <row r="95" spans="1:8" ht="15" customHeight="1" x14ac:dyDescent="0.25">
      <c r="A95" s="151">
        <v>383</v>
      </c>
      <c r="B95" s="76" t="s">
        <v>144</v>
      </c>
      <c r="C95" s="130">
        <f>SUM(C96)</f>
        <v>0</v>
      </c>
      <c r="D95" s="130">
        <f t="shared" si="21"/>
        <v>0</v>
      </c>
      <c r="E95" s="130">
        <f t="shared" si="21"/>
        <v>0</v>
      </c>
      <c r="F95" s="130">
        <f t="shared" si="21"/>
        <v>0</v>
      </c>
      <c r="G95" s="130" t="e">
        <f t="shared" si="9"/>
        <v>#DIV/0!</v>
      </c>
      <c r="H95" s="359" t="e">
        <f t="shared" si="10"/>
        <v>#DIV/0!</v>
      </c>
    </row>
    <row r="96" spans="1:8" ht="13.8" x14ac:dyDescent="0.25">
      <c r="A96" s="153">
        <v>3835</v>
      </c>
      <c r="B96" s="75" t="s">
        <v>145</v>
      </c>
      <c r="C96" s="131"/>
      <c r="D96" s="131"/>
      <c r="E96" s="131"/>
      <c r="F96" s="131">
        <v>0</v>
      </c>
      <c r="G96" s="131" t="e">
        <f t="shared" si="9"/>
        <v>#DIV/0!</v>
      </c>
      <c r="H96" s="360" t="e">
        <f t="shared" si="10"/>
        <v>#DIV/0!</v>
      </c>
    </row>
    <row r="97" spans="1:8" ht="14.4" x14ac:dyDescent="0.25">
      <c r="A97" s="151">
        <v>4</v>
      </c>
      <c r="B97" s="76" t="s">
        <v>152</v>
      </c>
      <c r="C97" s="130">
        <f>SUM(C98,C108)</f>
        <v>250522.15</v>
      </c>
      <c r="D97" s="130">
        <f t="shared" ref="D97:F97" si="22">SUM(D98,D108)</f>
        <v>830026</v>
      </c>
      <c r="E97" s="130">
        <f t="shared" si="22"/>
        <v>1118565</v>
      </c>
      <c r="F97" s="130">
        <f t="shared" si="22"/>
        <v>327593.5</v>
      </c>
      <c r="G97" s="130">
        <f t="shared" si="9"/>
        <v>130.76428571286013</v>
      </c>
      <c r="H97" s="359">
        <f t="shared" si="10"/>
        <v>29.286943539266829</v>
      </c>
    </row>
    <row r="98" spans="1:8" ht="28.8" x14ac:dyDescent="0.25">
      <c r="A98" s="151">
        <v>42</v>
      </c>
      <c r="B98" s="76" t="s">
        <v>20</v>
      </c>
      <c r="C98" s="130">
        <f>SUM(C99,C106)</f>
        <v>250522.15</v>
      </c>
      <c r="D98" s="130">
        <f t="shared" ref="D98:F98" si="23">SUM(D99,D106)</f>
        <v>211276</v>
      </c>
      <c r="E98" s="130">
        <f t="shared" si="23"/>
        <v>499815</v>
      </c>
      <c r="F98" s="130">
        <f t="shared" si="23"/>
        <v>327593.5</v>
      </c>
      <c r="G98" s="130">
        <f t="shared" si="9"/>
        <v>130.76428571286013</v>
      </c>
      <c r="H98" s="359">
        <f t="shared" si="10"/>
        <v>65.542950891829975</v>
      </c>
    </row>
    <row r="99" spans="1:8" ht="14.4" x14ac:dyDescent="0.25">
      <c r="A99" s="151">
        <v>422</v>
      </c>
      <c r="B99" s="76" t="s">
        <v>19</v>
      </c>
      <c r="C99" s="130">
        <f>SUM(C100:C105)</f>
        <v>250522.15</v>
      </c>
      <c r="D99" s="130">
        <f t="shared" ref="D99:F99" si="24">SUM(D100:D105)</f>
        <v>211276</v>
      </c>
      <c r="E99" s="130">
        <f t="shared" si="24"/>
        <v>499815</v>
      </c>
      <c r="F99" s="130">
        <f t="shared" si="24"/>
        <v>327593.5</v>
      </c>
      <c r="G99" s="130">
        <f t="shared" si="9"/>
        <v>130.76428571286013</v>
      </c>
      <c r="H99" s="359">
        <f t="shared" si="10"/>
        <v>65.542950891829975</v>
      </c>
    </row>
    <row r="100" spans="1:8" ht="13.8" x14ac:dyDescent="0.25">
      <c r="A100" s="153" t="s">
        <v>91</v>
      </c>
      <c r="B100" s="75" t="s">
        <v>92</v>
      </c>
      <c r="C100" s="131">
        <v>11388.75</v>
      </c>
      <c r="D100" s="131">
        <v>17026</v>
      </c>
      <c r="E100" s="131">
        <v>17026</v>
      </c>
      <c r="F100" s="131">
        <v>14456.25</v>
      </c>
      <c r="G100" s="131">
        <f t="shared" si="9"/>
        <v>126.93447481066842</v>
      </c>
      <c r="H100" s="360">
        <f t="shared" si="10"/>
        <v>84.906907083284395</v>
      </c>
    </row>
    <row r="101" spans="1:8" ht="13.8" x14ac:dyDescent="0.25">
      <c r="A101" s="153">
        <v>4222</v>
      </c>
      <c r="B101" s="75" t="s">
        <v>93</v>
      </c>
      <c r="C101" s="131">
        <v>7787.15</v>
      </c>
      <c r="D101" s="131"/>
      <c r="E101" s="131">
        <v>83306</v>
      </c>
      <c r="F101" s="131">
        <v>83306</v>
      </c>
      <c r="G101" s="131">
        <f t="shared" si="9"/>
        <v>1069.7880482589908</v>
      </c>
      <c r="H101" s="360">
        <f t="shared" si="10"/>
        <v>100</v>
      </c>
    </row>
    <row r="102" spans="1:8" ht="13.8" x14ac:dyDescent="0.25">
      <c r="A102" s="153">
        <v>4223</v>
      </c>
      <c r="B102" s="75" t="s">
        <v>146</v>
      </c>
      <c r="C102" s="131">
        <v>9500</v>
      </c>
      <c r="D102" s="131"/>
      <c r="E102" s="131">
        <v>199379</v>
      </c>
      <c r="F102" s="131">
        <v>199378.75</v>
      </c>
      <c r="G102" s="131">
        <f t="shared" si="9"/>
        <v>2098.7236842105267</v>
      </c>
      <c r="H102" s="360">
        <f t="shared" si="10"/>
        <v>99.999874610666112</v>
      </c>
    </row>
    <row r="103" spans="1:8" ht="13.8" x14ac:dyDescent="0.25">
      <c r="A103" s="153">
        <v>4224</v>
      </c>
      <c r="B103" s="75" t="s">
        <v>124</v>
      </c>
      <c r="C103" s="131">
        <v>9311.25</v>
      </c>
      <c r="D103" s="131"/>
      <c r="E103" s="131"/>
      <c r="F103" s="131">
        <v>0</v>
      </c>
      <c r="G103" s="131">
        <f t="shared" si="9"/>
        <v>0</v>
      </c>
      <c r="H103" s="360" t="e">
        <f t="shared" si="10"/>
        <v>#DIV/0!</v>
      </c>
    </row>
    <row r="104" spans="1:8" ht="13.8" x14ac:dyDescent="0.25">
      <c r="A104" s="153">
        <v>4225</v>
      </c>
      <c r="B104" s="75" t="s">
        <v>147</v>
      </c>
      <c r="C104" s="131">
        <v>0</v>
      </c>
      <c r="D104" s="131"/>
      <c r="E104" s="131">
        <v>0</v>
      </c>
      <c r="F104" s="131"/>
      <c r="G104" s="131" t="e">
        <f t="shared" si="9"/>
        <v>#DIV/0!</v>
      </c>
      <c r="H104" s="360" t="e">
        <f t="shared" si="10"/>
        <v>#DIV/0!</v>
      </c>
    </row>
    <row r="105" spans="1:8" ht="13.8" x14ac:dyDescent="0.25">
      <c r="A105" s="153">
        <v>4227</v>
      </c>
      <c r="B105" s="75" t="s">
        <v>125</v>
      </c>
      <c r="C105" s="131">
        <v>212535</v>
      </c>
      <c r="D105" s="131">
        <v>194250</v>
      </c>
      <c r="E105" s="131">
        <v>200104</v>
      </c>
      <c r="F105" s="131">
        <v>30452.5</v>
      </c>
      <c r="G105" s="131">
        <f t="shared" si="9"/>
        <v>14.32822829181076</v>
      </c>
      <c r="H105" s="360">
        <f t="shared" si="10"/>
        <v>15.218336465038179</v>
      </c>
    </row>
    <row r="106" spans="1:8" ht="14.4" x14ac:dyDescent="0.25">
      <c r="A106" s="151">
        <v>426</v>
      </c>
      <c r="B106" s="76" t="s">
        <v>148</v>
      </c>
      <c r="C106" s="130">
        <f>SUM(C107)</f>
        <v>0</v>
      </c>
      <c r="D106" s="130">
        <f t="shared" ref="D106:F106" si="25">SUM(D107)</f>
        <v>0</v>
      </c>
      <c r="E106" s="130">
        <f t="shared" si="25"/>
        <v>0</v>
      </c>
      <c r="F106" s="130">
        <f t="shared" si="25"/>
        <v>0</v>
      </c>
      <c r="G106" s="130" t="e">
        <f t="shared" si="9"/>
        <v>#DIV/0!</v>
      </c>
      <c r="H106" s="359" t="e">
        <f t="shared" si="10"/>
        <v>#DIV/0!</v>
      </c>
    </row>
    <row r="107" spans="1:8" ht="13.8" x14ac:dyDescent="0.25">
      <c r="A107" s="153">
        <v>4262</v>
      </c>
      <c r="B107" s="75" t="s">
        <v>149</v>
      </c>
      <c r="C107" s="131"/>
      <c r="D107" s="131"/>
      <c r="E107" s="131">
        <v>0</v>
      </c>
      <c r="F107" s="131"/>
      <c r="G107" s="131" t="e">
        <f t="shared" si="9"/>
        <v>#DIV/0!</v>
      </c>
      <c r="H107" s="360" t="e">
        <f t="shared" si="10"/>
        <v>#DIV/0!</v>
      </c>
    </row>
    <row r="108" spans="1:8" ht="28.8" x14ac:dyDescent="0.25">
      <c r="A108" s="151">
        <v>45</v>
      </c>
      <c r="B108" s="76" t="s">
        <v>187</v>
      </c>
      <c r="C108" s="130">
        <f>SUM(C109)</f>
        <v>0</v>
      </c>
      <c r="D108" s="130">
        <f t="shared" ref="D108:F109" si="26">SUM(D109)</f>
        <v>618750</v>
      </c>
      <c r="E108" s="130">
        <f t="shared" si="26"/>
        <v>618750</v>
      </c>
      <c r="F108" s="130">
        <f t="shared" si="26"/>
        <v>0</v>
      </c>
      <c r="G108" s="130" t="e">
        <f t="shared" si="9"/>
        <v>#DIV/0!</v>
      </c>
      <c r="H108" s="359">
        <f t="shared" si="10"/>
        <v>0</v>
      </c>
    </row>
    <row r="109" spans="1:8" ht="14.4" x14ac:dyDescent="0.25">
      <c r="A109" s="151">
        <v>451</v>
      </c>
      <c r="B109" s="76" t="s">
        <v>188</v>
      </c>
      <c r="C109" s="130">
        <f>SUM(C110)</f>
        <v>0</v>
      </c>
      <c r="D109" s="130">
        <f t="shared" si="26"/>
        <v>618750</v>
      </c>
      <c r="E109" s="130">
        <f t="shared" si="26"/>
        <v>618750</v>
      </c>
      <c r="F109" s="130">
        <f t="shared" si="26"/>
        <v>0</v>
      </c>
      <c r="G109" s="130" t="e">
        <f t="shared" si="9"/>
        <v>#DIV/0!</v>
      </c>
      <c r="H109" s="359">
        <f t="shared" si="10"/>
        <v>0</v>
      </c>
    </row>
    <row r="110" spans="1:8" ht="13.8" x14ac:dyDescent="0.25">
      <c r="A110" s="154">
        <v>4511</v>
      </c>
      <c r="B110" s="77" t="s">
        <v>188</v>
      </c>
      <c r="C110" s="132"/>
      <c r="D110" s="132">
        <v>618750</v>
      </c>
      <c r="E110" s="132">
        <v>618750</v>
      </c>
      <c r="F110" s="132">
        <v>0</v>
      </c>
      <c r="G110" s="132" t="e">
        <f t="shared" si="9"/>
        <v>#DIV/0!</v>
      </c>
      <c r="H110" s="361">
        <f>SUM(F110/E110*100)</f>
        <v>0</v>
      </c>
    </row>
    <row r="111" spans="1:8" ht="18" x14ac:dyDescent="0.25">
      <c r="A111" s="456" t="s">
        <v>98</v>
      </c>
      <c r="B111" s="456"/>
      <c r="C111" s="133">
        <f>SUM(C97+C42)</f>
        <v>8957406.2899999991</v>
      </c>
      <c r="D111" s="133">
        <f>SUM(D97+D42)</f>
        <v>17432644</v>
      </c>
      <c r="E111" s="133">
        <f>SUM(E97+E42)</f>
        <v>18961591</v>
      </c>
      <c r="F111" s="422">
        <f>SUM(F97+F42)</f>
        <v>8964813.7400000002</v>
      </c>
      <c r="G111" s="155">
        <f>SUM(F111/C111*100)</f>
        <v>100.08269637169714</v>
      </c>
      <c r="H111" s="156">
        <f>SUM(F111/E111*100)</f>
        <v>47.278805560145244</v>
      </c>
    </row>
    <row r="134" spans="1:8" ht="20.399999999999999" x14ac:dyDescent="0.25">
      <c r="A134" s="447" t="s">
        <v>57</v>
      </c>
      <c r="B134" s="447"/>
      <c r="C134" s="447"/>
      <c r="D134" s="447"/>
      <c r="E134" s="447"/>
      <c r="F134" s="447"/>
      <c r="G134" s="447"/>
      <c r="H134" s="1"/>
    </row>
    <row r="135" spans="1:8" ht="13.8" x14ac:dyDescent="0.25">
      <c r="A135" s="1"/>
      <c r="B135" s="1"/>
      <c r="C135" s="1"/>
      <c r="D135" s="11"/>
      <c r="E135" s="11"/>
      <c r="F135" s="11"/>
      <c r="G135" s="11"/>
      <c r="H135" s="1"/>
    </row>
    <row r="136" spans="1:8" x14ac:dyDescent="0.25">
      <c r="A136" s="451" t="s">
        <v>55</v>
      </c>
      <c r="B136" s="453" t="s">
        <v>56</v>
      </c>
      <c r="C136" s="449" t="s">
        <v>113</v>
      </c>
      <c r="D136" s="434" t="s">
        <v>189</v>
      </c>
      <c r="E136" s="434" t="s">
        <v>190</v>
      </c>
      <c r="F136" s="434" t="s">
        <v>191</v>
      </c>
      <c r="G136" s="434" t="s">
        <v>59</v>
      </c>
      <c r="H136" s="434" t="s">
        <v>59</v>
      </c>
    </row>
    <row r="137" spans="1:8" x14ac:dyDescent="0.25">
      <c r="A137" s="452"/>
      <c r="B137" s="454"/>
      <c r="C137" s="450"/>
      <c r="D137" s="435"/>
      <c r="E137" s="435"/>
      <c r="F137" s="435"/>
      <c r="G137" s="435"/>
      <c r="H137" s="435"/>
    </row>
    <row r="138" spans="1:8" x14ac:dyDescent="0.25">
      <c r="A138" s="442">
        <v>1</v>
      </c>
      <c r="B138" s="442"/>
      <c r="C138" s="53">
        <v>2</v>
      </c>
      <c r="D138" s="54">
        <v>3</v>
      </c>
      <c r="E138" s="54">
        <v>4</v>
      </c>
      <c r="F138" s="54">
        <v>5</v>
      </c>
      <c r="G138" s="54" t="s">
        <v>60</v>
      </c>
      <c r="H138" s="54" t="s">
        <v>61</v>
      </c>
    </row>
    <row r="139" spans="1:8" ht="13.8" x14ac:dyDescent="0.25">
      <c r="A139" s="39">
        <v>1</v>
      </c>
      <c r="B139" s="40" t="s">
        <v>47</v>
      </c>
      <c r="C139" s="40"/>
      <c r="D139" s="41"/>
      <c r="E139" s="41"/>
      <c r="F139" s="41"/>
      <c r="G139" s="41"/>
      <c r="H139" s="338"/>
    </row>
    <row r="140" spans="1:8" ht="13.8" x14ac:dyDescent="0.25">
      <c r="A140" s="94"/>
      <c r="B140" s="95" t="s">
        <v>182</v>
      </c>
      <c r="C140" s="287">
        <v>0</v>
      </c>
      <c r="D140" s="293">
        <v>0</v>
      </c>
      <c r="E140" s="324">
        <v>0</v>
      </c>
      <c r="F140" s="324">
        <v>0</v>
      </c>
      <c r="G140" s="279"/>
      <c r="H140" s="339"/>
    </row>
    <row r="141" spans="1:8" ht="13.8" x14ac:dyDescent="0.25">
      <c r="A141" s="96"/>
      <c r="B141" s="97" t="s">
        <v>46</v>
      </c>
      <c r="C141" s="288">
        <v>4052532.61</v>
      </c>
      <c r="D141" s="294">
        <v>6654596</v>
      </c>
      <c r="E141" s="325">
        <v>6654596</v>
      </c>
      <c r="F141" s="325">
        <v>3155250</v>
      </c>
      <c r="G141" s="280">
        <f>F141/C141*100</f>
        <v>77.858719562530553</v>
      </c>
      <c r="H141" s="340">
        <f>F141/E141*100</f>
        <v>47.41459887271894</v>
      </c>
    </row>
    <row r="142" spans="1:8" ht="13.8" x14ac:dyDescent="0.25">
      <c r="A142" s="70"/>
      <c r="B142" s="71" t="s">
        <v>48</v>
      </c>
      <c r="C142" s="289">
        <v>3446665.05</v>
      </c>
      <c r="D142" s="295">
        <v>6654596</v>
      </c>
      <c r="E142" s="326">
        <v>6654596</v>
      </c>
      <c r="F142" s="326">
        <v>3174317.5</v>
      </c>
      <c r="G142" s="281">
        <f>F142/C142*100</f>
        <v>92.098229852651343</v>
      </c>
      <c r="H142" s="340">
        <f>F142/E142*100</f>
        <v>47.701130166279064</v>
      </c>
    </row>
    <row r="143" spans="1:8" ht="14.4" x14ac:dyDescent="0.3">
      <c r="A143" s="438" t="s">
        <v>182</v>
      </c>
      <c r="B143" s="439"/>
      <c r="C143" s="290">
        <f>SUM(C140+C141-C142)</f>
        <v>605867.56000000006</v>
      </c>
      <c r="D143" s="285">
        <f t="shared" ref="D143:F143" si="27">SUM(D140+D141-D142)</f>
        <v>0</v>
      </c>
      <c r="E143" s="318">
        <f t="shared" si="27"/>
        <v>0</v>
      </c>
      <c r="F143" s="318">
        <f t="shared" si="27"/>
        <v>-19067.5</v>
      </c>
      <c r="G143" s="278"/>
      <c r="H143" s="341"/>
    </row>
    <row r="144" spans="1:8" ht="13.8" x14ac:dyDescent="0.25">
      <c r="A144" s="39" t="s">
        <v>49</v>
      </c>
      <c r="B144" s="40" t="s">
        <v>23</v>
      </c>
      <c r="C144" s="286"/>
      <c r="D144" s="296"/>
      <c r="E144" s="327"/>
      <c r="F144" s="327"/>
      <c r="G144" s="44"/>
      <c r="H144" s="342"/>
    </row>
    <row r="145" spans="1:8" ht="13.8" x14ac:dyDescent="0.25">
      <c r="A145" s="94"/>
      <c r="B145" s="95" t="s">
        <v>182</v>
      </c>
      <c r="C145" s="291"/>
      <c r="D145" s="294"/>
      <c r="E145" s="325"/>
      <c r="F145" s="325">
        <v>26109</v>
      </c>
      <c r="G145" s="283"/>
      <c r="H145" s="343"/>
    </row>
    <row r="146" spans="1:8" ht="13.8" x14ac:dyDescent="0.25">
      <c r="A146" s="96"/>
      <c r="B146" s="97" t="s">
        <v>46</v>
      </c>
      <c r="C146" s="288">
        <v>21524</v>
      </c>
      <c r="D146" s="294">
        <v>24048</v>
      </c>
      <c r="E146" s="325">
        <v>114048</v>
      </c>
      <c r="F146" s="325">
        <v>48474</v>
      </c>
      <c r="G146" s="282">
        <f>F146/C146*100</f>
        <v>225.20906894629249</v>
      </c>
      <c r="H146" s="344">
        <f>F146/E146*100</f>
        <v>42.50315656565656</v>
      </c>
    </row>
    <row r="147" spans="1:8" ht="13.8" x14ac:dyDescent="0.25">
      <c r="A147" s="70"/>
      <c r="B147" s="71" t="s">
        <v>48</v>
      </c>
      <c r="C147" s="289"/>
      <c r="D147" s="295">
        <v>24048</v>
      </c>
      <c r="E147" s="326">
        <v>114048</v>
      </c>
      <c r="F147" s="326">
        <v>30340</v>
      </c>
      <c r="G147" s="284" t="e">
        <f>F147/C147*100</f>
        <v>#DIV/0!</v>
      </c>
      <c r="H147" s="344">
        <f>F147/E147*100</f>
        <v>26.602833894500559</v>
      </c>
    </row>
    <row r="148" spans="1:8" ht="14.4" x14ac:dyDescent="0.3">
      <c r="A148" s="438" t="s">
        <v>182</v>
      </c>
      <c r="B148" s="439"/>
      <c r="C148" s="292">
        <f>SUM(C145+C146-C147)</f>
        <v>21524</v>
      </c>
      <c r="D148" s="292">
        <f t="shared" ref="D148:F148" si="28">SUM(D145+D146-D147)</f>
        <v>0</v>
      </c>
      <c r="E148" s="319">
        <f t="shared" si="28"/>
        <v>0</v>
      </c>
      <c r="F148" s="319">
        <f t="shared" si="28"/>
        <v>44243</v>
      </c>
      <c r="G148" s="43"/>
      <c r="H148" s="345"/>
    </row>
    <row r="149" spans="1:8" ht="13.8" x14ac:dyDescent="0.25">
      <c r="A149" s="39" t="s">
        <v>50</v>
      </c>
      <c r="B149" s="40" t="s">
        <v>51</v>
      </c>
      <c r="C149" s="286"/>
      <c r="D149" s="297"/>
      <c r="E149" s="327"/>
      <c r="F149" s="327"/>
      <c r="G149" s="41"/>
      <c r="H149" s="338"/>
    </row>
    <row r="150" spans="1:8" ht="13.8" x14ac:dyDescent="0.25">
      <c r="A150" s="94"/>
      <c r="B150" s="95" t="s">
        <v>182</v>
      </c>
      <c r="C150" s="291">
        <v>296822</v>
      </c>
      <c r="D150" s="301">
        <v>50000</v>
      </c>
      <c r="E150" s="328">
        <v>191589</v>
      </c>
      <c r="F150" s="328">
        <v>222248.3</v>
      </c>
      <c r="G150" s="298"/>
      <c r="H150" s="346"/>
    </row>
    <row r="151" spans="1:8" ht="13.8" x14ac:dyDescent="0.25">
      <c r="A151" s="96"/>
      <c r="B151" s="97" t="s">
        <v>46</v>
      </c>
      <c r="C151" s="288">
        <v>5288938.62</v>
      </c>
      <c r="D151" s="294">
        <v>10704000</v>
      </c>
      <c r="E151" s="325">
        <v>11900200</v>
      </c>
      <c r="F151" s="325">
        <v>5938944.5999999996</v>
      </c>
      <c r="G151" s="298">
        <f>F151/C151*100</f>
        <v>112.28991347227999</v>
      </c>
      <c r="H151" s="344">
        <f>F151/E151*100</f>
        <v>49.906258718340865</v>
      </c>
    </row>
    <row r="152" spans="1:8" ht="13.8" x14ac:dyDescent="0.25">
      <c r="A152" s="70"/>
      <c r="B152" s="71" t="s">
        <v>48</v>
      </c>
      <c r="C152" s="289">
        <v>5181988.59</v>
      </c>
      <c r="D152" s="295">
        <v>10754000</v>
      </c>
      <c r="E152" s="326">
        <v>12091789</v>
      </c>
      <c r="F152" s="326">
        <v>5647684.9900000002</v>
      </c>
      <c r="G152" s="298">
        <f>F152/C152*100</f>
        <v>108.9868279698393</v>
      </c>
      <c r="H152" s="347">
        <f>F152/E152*100</f>
        <v>46.706777549624796</v>
      </c>
    </row>
    <row r="153" spans="1:8" ht="14.4" x14ac:dyDescent="0.3">
      <c r="A153" s="438" t="s">
        <v>182</v>
      </c>
      <c r="B153" s="439"/>
      <c r="C153" s="299">
        <f>SUM(C150+C151-C152)</f>
        <v>403772.03000000026</v>
      </c>
      <c r="D153" s="299">
        <f t="shared" ref="D153:F153" si="29">SUM(D150+D151-D152)</f>
        <v>0</v>
      </c>
      <c r="E153" s="320">
        <f t="shared" si="29"/>
        <v>0</v>
      </c>
      <c r="F153" s="320">
        <f t="shared" si="29"/>
        <v>513507.90999999922</v>
      </c>
      <c r="G153" s="300"/>
      <c r="H153" s="348"/>
    </row>
    <row r="154" spans="1:8" ht="13.8" x14ac:dyDescent="0.25">
      <c r="A154" s="39" t="s">
        <v>52</v>
      </c>
      <c r="B154" s="40" t="s">
        <v>2</v>
      </c>
      <c r="C154" s="303"/>
      <c r="D154" s="304"/>
      <c r="E154" s="329"/>
      <c r="F154" s="329"/>
      <c r="G154" s="305"/>
      <c r="H154" s="349"/>
    </row>
    <row r="155" spans="1:8" ht="13.8" x14ac:dyDescent="0.25">
      <c r="A155" s="98"/>
      <c r="B155" s="95" t="s">
        <v>182</v>
      </c>
      <c r="C155" s="288">
        <v>0</v>
      </c>
      <c r="D155" s="294"/>
      <c r="E155" s="325">
        <v>101158</v>
      </c>
      <c r="F155" s="325">
        <v>101158</v>
      </c>
      <c r="G155" s="306"/>
      <c r="H155" s="350"/>
    </row>
    <row r="156" spans="1:8" ht="13.8" x14ac:dyDescent="0.25">
      <c r="A156" s="96"/>
      <c r="B156" s="97" t="s">
        <v>46</v>
      </c>
      <c r="C156" s="288">
        <v>328752.65000000002</v>
      </c>
      <c r="D156" s="294"/>
      <c r="E156" s="325"/>
      <c r="F156" s="325">
        <v>8000</v>
      </c>
      <c r="G156" s="282">
        <f>F156/C156*100</f>
        <v>2.4334404604799382</v>
      </c>
      <c r="H156" s="344" t="e">
        <f>F156/E156*100</f>
        <v>#DIV/0!</v>
      </c>
    </row>
    <row r="157" spans="1:8" ht="13.8" x14ac:dyDescent="0.25">
      <c r="A157" s="45"/>
      <c r="B157" s="42" t="s">
        <v>48</v>
      </c>
      <c r="C157" s="307">
        <v>328752.65000000002</v>
      </c>
      <c r="D157" s="308"/>
      <c r="E157" s="330">
        <v>101158</v>
      </c>
      <c r="F157" s="330">
        <v>109158</v>
      </c>
      <c r="G157" s="282">
        <f>F157/C157*100</f>
        <v>33.203686723133636</v>
      </c>
      <c r="H157" s="344">
        <f>F157/E157*100</f>
        <v>107.90842049071749</v>
      </c>
    </row>
    <row r="158" spans="1:8" ht="14.4" x14ac:dyDescent="0.3">
      <c r="A158" s="440" t="s">
        <v>182</v>
      </c>
      <c r="B158" s="441"/>
      <c r="C158" s="292">
        <f>SUM(C155+C156-C157)</f>
        <v>0</v>
      </c>
      <c r="D158" s="292">
        <f t="shared" ref="D158:F158" si="30">SUM(D155+D156-D157)</f>
        <v>0</v>
      </c>
      <c r="E158" s="319">
        <f t="shared" si="30"/>
        <v>0</v>
      </c>
      <c r="F158" s="319">
        <f t="shared" si="30"/>
        <v>0</v>
      </c>
      <c r="G158" s="309"/>
      <c r="H158" s="351"/>
    </row>
    <row r="159" spans="1:8" ht="13.8" x14ac:dyDescent="0.25">
      <c r="A159" s="39" t="s">
        <v>175</v>
      </c>
      <c r="B159" s="40" t="s">
        <v>166</v>
      </c>
      <c r="C159" s="303"/>
      <c r="D159" s="304"/>
      <c r="E159" s="329"/>
      <c r="F159" s="329"/>
      <c r="G159" s="305"/>
      <c r="H159" s="349"/>
    </row>
    <row r="160" spans="1:8" ht="13.8" x14ac:dyDescent="0.25">
      <c r="A160" s="98"/>
      <c r="B160" s="95" t="s">
        <v>182</v>
      </c>
      <c r="C160" s="288">
        <v>0</v>
      </c>
      <c r="D160" s="294"/>
      <c r="E160" s="325"/>
      <c r="F160" s="325"/>
      <c r="G160" s="306"/>
      <c r="H160" s="350"/>
    </row>
    <row r="161" spans="1:8" ht="13.8" x14ac:dyDescent="0.25">
      <c r="A161" s="96"/>
      <c r="B161" s="97" t="s">
        <v>46</v>
      </c>
      <c r="C161" s="288"/>
      <c r="D161" s="294"/>
      <c r="E161" s="325"/>
      <c r="F161" s="325"/>
      <c r="G161" s="282" t="e">
        <f>F161/C161*100</f>
        <v>#DIV/0!</v>
      </c>
      <c r="H161" s="344" t="e">
        <f>F161/E161*100</f>
        <v>#DIV/0!</v>
      </c>
    </row>
    <row r="162" spans="1:8" ht="13.8" x14ac:dyDescent="0.25">
      <c r="A162" s="45"/>
      <c r="B162" s="42" t="s">
        <v>48</v>
      </c>
      <c r="C162" s="307"/>
      <c r="D162" s="308"/>
      <c r="E162" s="330"/>
      <c r="F162" s="330"/>
      <c r="G162" s="282" t="e">
        <f>F162/C162*100</f>
        <v>#DIV/0!</v>
      </c>
      <c r="H162" s="344" t="e">
        <f>F162/E162*100</f>
        <v>#DIV/0!</v>
      </c>
    </row>
    <row r="163" spans="1:8" ht="14.4" x14ac:dyDescent="0.3">
      <c r="A163" s="440" t="s">
        <v>182</v>
      </c>
      <c r="B163" s="441"/>
      <c r="C163" s="292">
        <f>SUM(C160+C161-C162)</f>
        <v>0</v>
      </c>
      <c r="D163" s="292">
        <f t="shared" ref="D163:F163" si="31">SUM(D160+D161-D162)</f>
        <v>0</v>
      </c>
      <c r="E163" s="319">
        <f t="shared" si="31"/>
        <v>0</v>
      </c>
      <c r="F163" s="319">
        <f t="shared" si="31"/>
        <v>0</v>
      </c>
      <c r="G163" s="309"/>
      <c r="H163" s="351"/>
    </row>
    <row r="164" spans="1:8" ht="27.6" x14ac:dyDescent="0.25">
      <c r="A164" s="39" t="s">
        <v>176</v>
      </c>
      <c r="B164" s="302" t="s">
        <v>177</v>
      </c>
      <c r="C164" s="303"/>
      <c r="D164" s="304"/>
      <c r="E164" s="329"/>
      <c r="F164" s="329"/>
      <c r="G164" s="305"/>
      <c r="H164" s="349"/>
    </row>
    <row r="165" spans="1:8" ht="13.8" x14ac:dyDescent="0.25">
      <c r="A165" s="98"/>
      <c r="B165" s="95" t="s">
        <v>182</v>
      </c>
      <c r="C165" s="288">
        <v>0</v>
      </c>
      <c r="D165" s="294"/>
      <c r="E165" s="325"/>
      <c r="F165" s="325"/>
      <c r="G165" s="306"/>
      <c r="H165" s="350"/>
    </row>
    <row r="166" spans="1:8" ht="13.8" x14ac:dyDescent="0.25">
      <c r="A166" s="96"/>
      <c r="B166" s="97" t="s">
        <v>46</v>
      </c>
      <c r="C166" s="288">
        <v>1500</v>
      </c>
      <c r="D166" s="294"/>
      <c r="E166" s="325"/>
      <c r="F166" s="325">
        <v>3313.25</v>
      </c>
      <c r="G166" s="282">
        <f>F166/C166*100</f>
        <v>220.88333333333333</v>
      </c>
      <c r="H166" s="344" t="e">
        <f>F166/E166*100</f>
        <v>#DIV/0!</v>
      </c>
    </row>
    <row r="167" spans="1:8" ht="13.8" x14ac:dyDescent="0.25">
      <c r="A167" s="45"/>
      <c r="B167" s="42" t="s">
        <v>48</v>
      </c>
      <c r="C167" s="307"/>
      <c r="D167" s="308"/>
      <c r="E167" s="330"/>
      <c r="F167" s="330">
        <v>3313.25</v>
      </c>
      <c r="G167" s="282" t="e">
        <f>F167/C167*100</f>
        <v>#DIV/0!</v>
      </c>
      <c r="H167" s="344" t="e">
        <f>F167/E167*100</f>
        <v>#DIV/0!</v>
      </c>
    </row>
    <row r="168" spans="1:8" ht="14.4" x14ac:dyDescent="0.3">
      <c r="A168" s="440" t="s">
        <v>182</v>
      </c>
      <c r="B168" s="441"/>
      <c r="C168" s="292">
        <f>SUM(C165+C166-C167)</f>
        <v>1500</v>
      </c>
      <c r="D168" s="292">
        <f t="shared" ref="D168:F168" si="32">SUM(D165+D166-D167)</f>
        <v>0</v>
      </c>
      <c r="E168" s="319">
        <f t="shared" si="32"/>
        <v>0</v>
      </c>
      <c r="F168" s="319">
        <f t="shared" si="32"/>
        <v>0</v>
      </c>
      <c r="G168" s="309"/>
      <c r="H168" s="351"/>
    </row>
    <row r="169" spans="1:8" ht="14.4" x14ac:dyDescent="0.3">
      <c r="A169" s="443" t="s">
        <v>183</v>
      </c>
      <c r="B169" s="444"/>
      <c r="C169" s="310">
        <f>SUM(C140+C145+C150+C155+C160+C165)</f>
        <v>296822</v>
      </c>
      <c r="D169" s="310">
        <f t="shared" ref="D169:F171" si="33">SUM(D140+D145+D150+D155+D160+D165)</f>
        <v>50000</v>
      </c>
      <c r="E169" s="321">
        <f>SUM(E140+E145+E150+E155+E160+E165)</f>
        <v>292747</v>
      </c>
      <c r="F169" s="321">
        <f t="shared" si="33"/>
        <v>349515.3</v>
      </c>
      <c r="G169" s="311"/>
      <c r="H169" s="352"/>
    </row>
    <row r="170" spans="1:8" ht="14.4" x14ac:dyDescent="0.3">
      <c r="A170" s="445" t="s">
        <v>53</v>
      </c>
      <c r="B170" s="446"/>
      <c r="C170" s="312">
        <f>SUM(C141+C146+C151+C156+C161+C166)</f>
        <v>9693247.8800000008</v>
      </c>
      <c r="D170" s="312">
        <f t="shared" si="33"/>
        <v>17382644</v>
      </c>
      <c r="E170" s="322">
        <f t="shared" si="33"/>
        <v>18668844</v>
      </c>
      <c r="F170" s="424">
        <f t="shared" si="33"/>
        <v>9153981.8499999996</v>
      </c>
      <c r="G170" s="313">
        <f>F170/C170*100</f>
        <v>94.436683796019864</v>
      </c>
      <c r="H170" s="353">
        <f>F170/E170*100</f>
        <v>49.033469078213948</v>
      </c>
    </row>
    <row r="171" spans="1:8" ht="14.4" x14ac:dyDescent="0.3">
      <c r="A171" s="445" t="s">
        <v>54</v>
      </c>
      <c r="B171" s="446"/>
      <c r="C171" s="312">
        <f>SUM(C142+C147+C152+C157+C162+C167)</f>
        <v>8957406.290000001</v>
      </c>
      <c r="D171" s="312">
        <f t="shared" si="33"/>
        <v>17432644</v>
      </c>
      <c r="E171" s="322">
        <f t="shared" si="33"/>
        <v>18961591</v>
      </c>
      <c r="F171" s="423">
        <f t="shared" si="33"/>
        <v>8964813.7400000002</v>
      </c>
      <c r="G171" s="313">
        <f>F171/C171*100</f>
        <v>100.08269637169711</v>
      </c>
      <c r="H171" s="353">
        <f>F171/E171*100</f>
        <v>47.278805560145244</v>
      </c>
    </row>
    <row r="172" spans="1:8" ht="14.4" x14ac:dyDescent="0.3">
      <c r="A172" s="436" t="s">
        <v>184</v>
      </c>
      <c r="B172" s="437"/>
      <c r="C172" s="314">
        <f>SUM(C169+C170-C171)</f>
        <v>1032663.5899999999</v>
      </c>
      <c r="D172" s="314">
        <f t="shared" ref="D172:F172" si="34">SUM(D169+D170-D171)</f>
        <v>0</v>
      </c>
      <c r="E172" s="323">
        <f t="shared" si="34"/>
        <v>0</v>
      </c>
      <c r="F172" s="425">
        <f t="shared" si="34"/>
        <v>538683.41000000015</v>
      </c>
      <c r="G172" s="315"/>
      <c r="H172" s="354"/>
    </row>
    <row r="178" spans="2:6" x14ac:dyDescent="0.25">
      <c r="B178" t="s">
        <v>223</v>
      </c>
      <c r="F178" t="s">
        <v>225</v>
      </c>
    </row>
    <row r="181" spans="2:6" x14ac:dyDescent="0.25">
      <c r="B181" t="s">
        <v>224</v>
      </c>
      <c r="F181" t="s">
        <v>222</v>
      </c>
    </row>
  </sheetData>
  <mergeCells count="40">
    <mergeCell ref="A1:H1"/>
    <mergeCell ref="A2:H3"/>
    <mergeCell ref="A111:B111"/>
    <mergeCell ref="A35:H35"/>
    <mergeCell ref="A5:H5"/>
    <mergeCell ref="H7:H8"/>
    <mergeCell ref="A9:B9"/>
    <mergeCell ref="A32:B32"/>
    <mergeCell ref="A39:G39"/>
    <mergeCell ref="A7:A8"/>
    <mergeCell ref="B7:B8"/>
    <mergeCell ref="C7:C8"/>
    <mergeCell ref="D7:D8"/>
    <mergeCell ref="E7:E8"/>
    <mergeCell ref="A63:B63"/>
    <mergeCell ref="A38:H38"/>
    <mergeCell ref="A134:G134"/>
    <mergeCell ref="A36:H36"/>
    <mergeCell ref="A41:B41"/>
    <mergeCell ref="C136:C137"/>
    <mergeCell ref="D136:D137"/>
    <mergeCell ref="E136:E137"/>
    <mergeCell ref="A136:A137"/>
    <mergeCell ref="B136:B137"/>
    <mergeCell ref="F7:F8"/>
    <mergeCell ref="G7:G8"/>
    <mergeCell ref="A172:B172"/>
    <mergeCell ref="H136:H137"/>
    <mergeCell ref="A153:B153"/>
    <mergeCell ref="A158:B158"/>
    <mergeCell ref="A163:B163"/>
    <mergeCell ref="A168:B168"/>
    <mergeCell ref="A143:B143"/>
    <mergeCell ref="A148:B148"/>
    <mergeCell ref="A138:B138"/>
    <mergeCell ref="F136:F137"/>
    <mergeCell ref="G136:G137"/>
    <mergeCell ref="A169:B169"/>
    <mergeCell ref="A170:B170"/>
    <mergeCell ref="A171:B171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  <rowBreaks count="3" manualBreakCount="3">
    <brk id="33" max="7" man="1"/>
    <brk id="96" max="7" man="1"/>
    <brk id="13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4"/>
  <sheetViews>
    <sheetView tabSelected="1" topLeftCell="A403" zoomScale="91" zoomScaleNormal="91" workbookViewId="0">
      <selection activeCell="K418" sqref="K418"/>
    </sheetView>
  </sheetViews>
  <sheetFormatPr defaultColWidth="9.109375" defaultRowHeight="13.8" x14ac:dyDescent="0.25"/>
  <cols>
    <col min="1" max="1" width="9.44140625" style="1" customWidth="1"/>
    <col min="2" max="2" width="44.6640625" style="1" customWidth="1"/>
    <col min="3" max="3" width="17.5546875" style="1" customWidth="1"/>
    <col min="4" max="4" width="17.21875" style="11" customWidth="1"/>
    <col min="5" max="5" width="16.6640625" style="11" customWidth="1"/>
    <col min="6" max="6" width="17.109375" style="11" customWidth="1"/>
    <col min="7" max="7" width="11.21875" style="11" customWidth="1"/>
    <col min="8" max="8" width="10.88671875" style="1" customWidth="1"/>
    <col min="9" max="11" width="15.109375" style="1" customWidth="1"/>
    <col min="12" max="12" width="16.6640625" style="1" hidden="1" customWidth="1"/>
    <col min="13" max="13" width="16.44140625" style="1" hidden="1" customWidth="1"/>
    <col min="14" max="14" width="12.5546875" style="1" hidden="1" customWidth="1"/>
    <col min="15" max="15" width="15.109375" style="1" customWidth="1"/>
    <col min="16" max="16384" width="9.109375" style="1"/>
  </cols>
  <sheetData>
    <row r="1" spans="1:8" ht="27.6" customHeight="1" x14ac:dyDescent="0.25">
      <c r="A1" s="463" t="s">
        <v>179</v>
      </c>
      <c r="B1" s="463"/>
      <c r="C1" s="463"/>
      <c r="D1" s="463"/>
      <c r="E1" s="463"/>
      <c r="F1" s="463"/>
      <c r="G1" s="463"/>
      <c r="H1" s="463"/>
    </row>
    <row r="2" spans="1:8" ht="65.400000000000006" customHeight="1" x14ac:dyDescent="0.25">
      <c r="A2" s="448" t="s">
        <v>204</v>
      </c>
      <c r="B2" s="448"/>
      <c r="C2" s="448"/>
      <c r="D2" s="448"/>
      <c r="E2" s="448"/>
      <c r="F2" s="448"/>
      <c r="G2" s="448"/>
      <c r="H2" s="448"/>
    </row>
    <row r="4" spans="1:8" ht="20.399999999999999" x14ac:dyDescent="0.25">
      <c r="A4" s="447" t="s">
        <v>26</v>
      </c>
      <c r="B4" s="447"/>
      <c r="C4" s="447"/>
      <c r="D4" s="447"/>
      <c r="E4" s="447"/>
      <c r="F4" s="447"/>
      <c r="G4" s="447"/>
      <c r="H4" s="447"/>
    </row>
    <row r="6" spans="1:8" s="3" customFormat="1" ht="14.4" x14ac:dyDescent="0.3">
      <c r="A6" s="2" t="s">
        <v>31</v>
      </c>
      <c r="D6" s="4"/>
      <c r="E6" s="4"/>
      <c r="F6" s="4"/>
      <c r="G6" s="4"/>
    </row>
    <row r="7" spans="1:8" ht="15.75" customHeight="1" x14ac:dyDescent="0.25">
      <c r="A7" s="459" t="s">
        <v>27</v>
      </c>
      <c r="B7" s="449" t="s">
        <v>3</v>
      </c>
      <c r="C7" s="449" t="s">
        <v>113</v>
      </c>
      <c r="D7" s="434" t="s">
        <v>189</v>
      </c>
      <c r="E7" s="434" t="s">
        <v>190</v>
      </c>
      <c r="F7" s="434" t="s">
        <v>191</v>
      </c>
      <c r="G7" s="434" t="s">
        <v>59</v>
      </c>
      <c r="H7" s="434" t="s">
        <v>59</v>
      </c>
    </row>
    <row r="8" spans="1:8" ht="31.5" customHeight="1" x14ac:dyDescent="0.25">
      <c r="A8" s="460"/>
      <c r="B8" s="450"/>
      <c r="C8" s="450"/>
      <c r="D8" s="435"/>
      <c r="E8" s="435"/>
      <c r="F8" s="435"/>
      <c r="G8" s="435"/>
      <c r="H8" s="435"/>
    </row>
    <row r="9" spans="1:8" s="55" customFormat="1" ht="12" x14ac:dyDescent="0.25">
      <c r="A9" s="442">
        <v>1</v>
      </c>
      <c r="B9" s="442"/>
      <c r="C9" s="53">
        <v>2</v>
      </c>
      <c r="D9" s="54">
        <v>3</v>
      </c>
      <c r="E9" s="54">
        <v>4</v>
      </c>
      <c r="F9" s="54">
        <v>5</v>
      </c>
      <c r="G9" s="54" t="s">
        <v>60</v>
      </c>
      <c r="H9" s="54" t="s">
        <v>61</v>
      </c>
    </row>
    <row r="10" spans="1:8" ht="28.8" x14ac:dyDescent="0.25">
      <c r="A10" s="5">
        <v>67</v>
      </c>
      <c r="B10" s="6" t="s">
        <v>32</v>
      </c>
      <c r="C10" s="159">
        <f>SUM(C11:C12)</f>
        <v>4052532.61</v>
      </c>
      <c r="D10" s="159">
        <f t="shared" ref="D10:F10" si="0">SUM(D11:D12)</f>
        <v>6654596</v>
      </c>
      <c r="E10" s="159">
        <f t="shared" si="0"/>
        <v>6654596</v>
      </c>
      <c r="F10" s="159">
        <f t="shared" si="0"/>
        <v>3155250</v>
      </c>
      <c r="G10" s="159">
        <f>SUM(F10/C10*100)</f>
        <v>77.858719562530553</v>
      </c>
      <c r="H10" s="362">
        <f>F10/E10*100</f>
        <v>47.41459887271894</v>
      </c>
    </row>
    <row r="11" spans="1:8" ht="27.6" x14ac:dyDescent="0.25">
      <c r="A11" s="15">
        <v>6711</v>
      </c>
      <c r="B11" s="16" t="s">
        <v>33</v>
      </c>
      <c r="C11" s="160">
        <v>3193344.51</v>
      </c>
      <c r="D11" s="161">
        <v>5824570</v>
      </c>
      <c r="E11" s="182">
        <v>5824570</v>
      </c>
      <c r="F11" s="182">
        <v>3135262.5</v>
      </c>
      <c r="G11" s="183">
        <f>SUM(F11/C11*100)</f>
        <v>98.181154278277361</v>
      </c>
      <c r="H11" s="363">
        <f>F11/E11*100</f>
        <v>53.828222512563158</v>
      </c>
    </row>
    <row r="12" spans="1:8" ht="27.6" x14ac:dyDescent="0.25">
      <c r="A12" s="48">
        <v>6712</v>
      </c>
      <c r="B12" s="47" t="s">
        <v>34</v>
      </c>
      <c r="C12" s="162">
        <v>859188.1</v>
      </c>
      <c r="D12" s="163">
        <v>830026</v>
      </c>
      <c r="E12" s="163">
        <v>830026</v>
      </c>
      <c r="F12" s="163">
        <v>19987.5</v>
      </c>
      <c r="G12" s="183">
        <f>SUM(F12/C12*100)</f>
        <v>2.3263241192469959</v>
      </c>
      <c r="H12" s="363">
        <f>F12/E12*100</f>
        <v>2.4080570970066</v>
      </c>
    </row>
    <row r="13" spans="1:8" ht="21.75" customHeight="1" x14ac:dyDescent="0.25">
      <c r="A13" s="485" t="s">
        <v>35</v>
      </c>
      <c r="B13" s="485"/>
      <c r="C13" s="150">
        <f>SUM(C10)</f>
        <v>4052532.61</v>
      </c>
      <c r="D13" s="150">
        <f>SUM(D10)</f>
        <v>6654596</v>
      </c>
      <c r="E13" s="150">
        <f>SUM(E10)</f>
        <v>6654596</v>
      </c>
      <c r="F13" s="150">
        <f>SUM(F10)</f>
        <v>3155250</v>
      </c>
      <c r="G13" s="150">
        <f>SUM(F13/C13*100)</f>
        <v>77.858719562530553</v>
      </c>
      <c r="H13" s="150">
        <f>F13/E13*100</f>
        <v>47.41459887271894</v>
      </c>
    </row>
    <row r="14" spans="1:8" ht="21.75" customHeight="1" x14ac:dyDescent="0.25">
      <c r="A14" s="316"/>
      <c r="B14" s="316"/>
      <c r="C14" s="172"/>
      <c r="D14" s="172"/>
      <c r="E14" s="172"/>
      <c r="F14" s="172"/>
      <c r="G14" s="172"/>
      <c r="H14" s="172"/>
    </row>
    <row r="15" spans="1:8" ht="14.4" x14ac:dyDescent="0.25">
      <c r="A15" s="50"/>
      <c r="B15" s="50"/>
      <c r="C15" s="50"/>
      <c r="D15" s="9"/>
      <c r="E15" s="9"/>
      <c r="F15" s="9"/>
      <c r="G15" s="9"/>
    </row>
    <row r="16" spans="1:8" ht="14.4" x14ac:dyDescent="0.3">
      <c r="A16" s="2" t="s">
        <v>36</v>
      </c>
      <c r="B16" s="3"/>
      <c r="C16" s="3"/>
      <c r="D16" s="4"/>
      <c r="E16" s="4"/>
      <c r="F16" s="4"/>
      <c r="G16" s="4"/>
    </row>
    <row r="17" spans="1:8" x14ac:dyDescent="0.25">
      <c r="A17" s="459" t="s">
        <v>27</v>
      </c>
      <c r="B17" s="449" t="s">
        <v>3</v>
      </c>
      <c r="C17" s="449" t="s">
        <v>113</v>
      </c>
      <c r="D17" s="434" t="s">
        <v>189</v>
      </c>
      <c r="E17" s="434" t="s">
        <v>190</v>
      </c>
      <c r="F17" s="434" t="s">
        <v>191</v>
      </c>
      <c r="G17" s="434" t="s">
        <v>59</v>
      </c>
      <c r="H17" s="434" t="s">
        <v>59</v>
      </c>
    </row>
    <row r="18" spans="1:8" ht="30.6" customHeight="1" x14ac:dyDescent="0.25">
      <c r="A18" s="460"/>
      <c r="B18" s="450"/>
      <c r="C18" s="450"/>
      <c r="D18" s="435"/>
      <c r="E18" s="435"/>
      <c r="F18" s="435"/>
      <c r="G18" s="435"/>
      <c r="H18" s="435"/>
    </row>
    <row r="19" spans="1:8" s="55" customFormat="1" ht="12" x14ac:dyDescent="0.25">
      <c r="A19" s="442">
        <v>1</v>
      </c>
      <c r="B19" s="442"/>
      <c r="C19" s="53">
        <v>2</v>
      </c>
      <c r="D19" s="54">
        <v>3</v>
      </c>
      <c r="E19" s="54">
        <v>4</v>
      </c>
      <c r="F19" s="54">
        <v>5</v>
      </c>
      <c r="G19" s="54" t="s">
        <v>60</v>
      </c>
      <c r="H19" s="54" t="s">
        <v>61</v>
      </c>
    </row>
    <row r="20" spans="1:8" ht="28.8" x14ac:dyDescent="0.25">
      <c r="A20" s="5">
        <v>66</v>
      </c>
      <c r="B20" s="6" t="s">
        <v>39</v>
      </c>
      <c r="C20" s="159">
        <f>SUM(C21)</f>
        <v>21524</v>
      </c>
      <c r="D20" s="159">
        <f t="shared" ref="D20:F20" si="1">SUM(D21)</f>
        <v>24048</v>
      </c>
      <c r="E20" s="159">
        <f t="shared" si="1"/>
        <v>114048</v>
      </c>
      <c r="F20" s="159">
        <f t="shared" si="1"/>
        <v>48474</v>
      </c>
      <c r="G20" s="164">
        <f>SUM(F20/C20*100)</f>
        <v>225.20906894629249</v>
      </c>
      <c r="H20" s="364">
        <f>F20/E20*100</f>
        <v>42.50315656565656</v>
      </c>
    </row>
    <row r="21" spans="1:8" ht="27.6" x14ac:dyDescent="0.25">
      <c r="A21" s="48">
        <v>661</v>
      </c>
      <c r="B21" s="47" t="s">
        <v>38</v>
      </c>
      <c r="C21" s="162">
        <v>21524</v>
      </c>
      <c r="D21" s="163">
        <v>24048</v>
      </c>
      <c r="E21" s="163">
        <v>114048</v>
      </c>
      <c r="F21" s="163">
        <v>48474</v>
      </c>
      <c r="G21" s="184">
        <f>SUM(F21/C21*100)</f>
        <v>225.20906894629249</v>
      </c>
      <c r="H21" s="363">
        <f>F21/E21*100</f>
        <v>42.50315656565656</v>
      </c>
    </row>
    <row r="22" spans="1:8" ht="15.75" customHeight="1" x14ac:dyDescent="0.25">
      <c r="A22" s="485" t="s">
        <v>37</v>
      </c>
      <c r="B22" s="485"/>
      <c r="C22" s="150">
        <f>SUM(C20)</f>
        <v>21524</v>
      </c>
      <c r="D22" s="150">
        <f>SUM(D20)</f>
        <v>24048</v>
      </c>
      <c r="E22" s="150">
        <f>SUM(E20)</f>
        <v>114048</v>
      </c>
      <c r="F22" s="150">
        <f>SUM(F20)</f>
        <v>48474</v>
      </c>
      <c r="G22" s="150">
        <f>SUM(F22/C22*100)</f>
        <v>225.20906894629249</v>
      </c>
      <c r="H22" s="155">
        <f>F22/E22*100</f>
        <v>42.50315656565656</v>
      </c>
    </row>
    <row r="23" spans="1:8" ht="15.75" customHeight="1" x14ac:dyDescent="0.25">
      <c r="A23" s="316"/>
      <c r="B23" s="316"/>
      <c r="C23" s="172"/>
      <c r="D23" s="172"/>
      <c r="E23" s="172"/>
      <c r="F23" s="172"/>
      <c r="G23" s="172"/>
      <c r="H23" s="204"/>
    </row>
    <row r="24" spans="1:8" ht="14.4" x14ac:dyDescent="0.25">
      <c r="A24" s="50"/>
      <c r="B24" s="50"/>
      <c r="C24" s="50"/>
      <c r="D24" s="9"/>
      <c r="E24" s="9"/>
      <c r="F24" s="9"/>
      <c r="G24" s="9"/>
    </row>
    <row r="25" spans="1:8" ht="14.4" x14ac:dyDescent="0.3">
      <c r="A25" s="2" t="s">
        <v>40</v>
      </c>
      <c r="B25" s="3"/>
      <c r="C25" s="3"/>
      <c r="D25" s="4"/>
      <c r="E25" s="4"/>
      <c r="F25" s="4"/>
      <c r="G25" s="4"/>
    </row>
    <row r="26" spans="1:8" x14ac:dyDescent="0.25">
      <c r="A26" s="459" t="s">
        <v>27</v>
      </c>
      <c r="B26" s="449" t="s">
        <v>3</v>
      </c>
      <c r="C26" s="449" t="s">
        <v>113</v>
      </c>
      <c r="D26" s="434" t="s">
        <v>189</v>
      </c>
      <c r="E26" s="434" t="s">
        <v>190</v>
      </c>
      <c r="F26" s="434" t="s">
        <v>191</v>
      </c>
      <c r="G26" s="434" t="s">
        <v>59</v>
      </c>
      <c r="H26" s="434" t="s">
        <v>59</v>
      </c>
    </row>
    <row r="27" spans="1:8" x14ac:dyDescent="0.25">
      <c r="A27" s="460"/>
      <c r="B27" s="450"/>
      <c r="C27" s="450"/>
      <c r="D27" s="435"/>
      <c r="E27" s="435"/>
      <c r="F27" s="435"/>
      <c r="G27" s="435"/>
      <c r="H27" s="435"/>
    </row>
    <row r="28" spans="1:8" x14ac:dyDescent="0.25">
      <c r="A28" s="442">
        <v>1</v>
      </c>
      <c r="B28" s="442"/>
      <c r="C28" s="53">
        <v>2</v>
      </c>
      <c r="D28" s="54">
        <v>3</v>
      </c>
      <c r="E28" s="54">
        <v>4</v>
      </c>
      <c r="F28" s="54">
        <v>5</v>
      </c>
      <c r="G28" s="54" t="s">
        <v>60</v>
      </c>
      <c r="H28" s="54" t="s">
        <v>61</v>
      </c>
    </row>
    <row r="29" spans="1:8" ht="14.4" x14ac:dyDescent="0.25">
      <c r="A29" s="168">
        <v>64</v>
      </c>
      <c r="B29" s="6" t="s">
        <v>115</v>
      </c>
      <c r="C29" s="159">
        <f>SUM(C30)</f>
        <v>49.18</v>
      </c>
      <c r="D29" s="159">
        <f t="shared" ref="D29:F29" si="2">SUM(D30)</f>
        <v>200</v>
      </c>
      <c r="E29" s="159">
        <f t="shared" si="2"/>
        <v>200</v>
      </c>
      <c r="F29" s="159">
        <f t="shared" si="2"/>
        <v>56.6</v>
      </c>
      <c r="G29" s="159">
        <f t="shared" ref="G29:G35" si="3">F29/C29*100</f>
        <v>115.08743391622612</v>
      </c>
      <c r="H29" s="365">
        <f t="shared" ref="H29:H35" si="4">F29/E29*100</f>
        <v>28.300000000000004</v>
      </c>
    </row>
    <row r="30" spans="1:8" s="38" customFormat="1" ht="18" x14ac:dyDescent="0.35">
      <c r="A30" s="166">
        <v>641</v>
      </c>
      <c r="B30" s="16" t="s">
        <v>108</v>
      </c>
      <c r="C30" s="160">
        <v>49.18</v>
      </c>
      <c r="D30" s="161">
        <v>200</v>
      </c>
      <c r="E30" s="161">
        <v>200</v>
      </c>
      <c r="F30" s="161">
        <v>56.6</v>
      </c>
      <c r="G30" s="131">
        <f t="shared" si="3"/>
        <v>115.08743391622612</v>
      </c>
      <c r="H30" s="366">
        <f t="shared" si="4"/>
        <v>28.300000000000004</v>
      </c>
    </row>
    <row r="31" spans="1:8" ht="28.8" x14ac:dyDescent="0.25">
      <c r="A31" s="169">
        <v>65</v>
      </c>
      <c r="B31" s="171" t="s">
        <v>156</v>
      </c>
      <c r="C31" s="170">
        <f>SUM(C32)</f>
        <v>5144499.4400000004</v>
      </c>
      <c r="D31" s="170">
        <f t="shared" ref="D31:F31" si="5">SUM(D32)</f>
        <v>10703800</v>
      </c>
      <c r="E31" s="170">
        <f t="shared" si="5"/>
        <v>11900000</v>
      </c>
      <c r="F31" s="170">
        <f t="shared" si="5"/>
        <v>5938888</v>
      </c>
      <c r="G31" s="130">
        <f t="shared" si="3"/>
        <v>115.44151319802651</v>
      </c>
      <c r="H31" s="367">
        <f t="shared" si="4"/>
        <v>49.906621848739498</v>
      </c>
    </row>
    <row r="32" spans="1:8" x14ac:dyDescent="0.25">
      <c r="A32" s="166">
        <v>652</v>
      </c>
      <c r="B32" s="16" t="s">
        <v>41</v>
      </c>
      <c r="C32" s="160">
        <v>5144499.4400000004</v>
      </c>
      <c r="D32" s="161">
        <v>10703800</v>
      </c>
      <c r="E32" s="161">
        <v>11900000</v>
      </c>
      <c r="F32" s="161">
        <v>5938888</v>
      </c>
      <c r="G32" s="131">
        <f t="shared" si="3"/>
        <v>115.44151319802651</v>
      </c>
      <c r="H32" s="366">
        <f t="shared" si="4"/>
        <v>49.906621848739498</v>
      </c>
    </row>
    <row r="33" spans="1:8" ht="14.4" x14ac:dyDescent="0.3">
      <c r="A33" s="169">
        <v>68</v>
      </c>
      <c r="B33" s="101" t="s">
        <v>155</v>
      </c>
      <c r="C33" s="130">
        <f>SUM(C34)</f>
        <v>144390</v>
      </c>
      <c r="D33" s="130">
        <f t="shared" ref="D33:F33" si="6">SUM(D34)</f>
        <v>0</v>
      </c>
      <c r="E33" s="130">
        <f t="shared" si="6"/>
        <v>0</v>
      </c>
      <c r="F33" s="130">
        <f t="shared" si="6"/>
        <v>0</v>
      </c>
      <c r="G33" s="130">
        <f t="shared" si="3"/>
        <v>0</v>
      </c>
      <c r="H33" s="368" t="e">
        <f t="shared" si="4"/>
        <v>#DIV/0!</v>
      </c>
    </row>
    <row r="34" spans="1:8" ht="13.95" customHeight="1" x14ac:dyDescent="0.25">
      <c r="A34" s="167">
        <v>683</v>
      </c>
      <c r="B34" s="47" t="s">
        <v>112</v>
      </c>
      <c r="C34" s="162">
        <v>144390</v>
      </c>
      <c r="D34" s="163"/>
      <c r="E34" s="163"/>
      <c r="F34" s="163">
        <v>0</v>
      </c>
      <c r="G34" s="132">
        <f t="shared" si="3"/>
        <v>0</v>
      </c>
      <c r="H34" s="369" t="e">
        <f t="shared" si="4"/>
        <v>#DIV/0!</v>
      </c>
    </row>
    <row r="35" spans="1:8" ht="14.4" x14ac:dyDescent="0.3">
      <c r="A35" s="485" t="s">
        <v>58</v>
      </c>
      <c r="B35" s="485"/>
      <c r="C35" s="150">
        <f>SUM(C29+C31+C33)</f>
        <v>5288938.62</v>
      </c>
      <c r="D35" s="150">
        <f t="shared" ref="D35:F35" si="7">SUM(D29+D31+D33)</f>
        <v>10704000</v>
      </c>
      <c r="E35" s="150">
        <f t="shared" si="7"/>
        <v>11900200</v>
      </c>
      <c r="F35" s="150">
        <f t="shared" si="7"/>
        <v>5938944.5999999996</v>
      </c>
      <c r="G35" s="150">
        <f t="shared" si="3"/>
        <v>112.28991347227999</v>
      </c>
      <c r="H35" s="370">
        <f t="shared" si="4"/>
        <v>49.906258718340865</v>
      </c>
    </row>
    <row r="36" spans="1:8" ht="14.4" x14ac:dyDescent="0.3">
      <c r="A36" s="316"/>
      <c r="B36" s="316"/>
      <c r="C36" s="172"/>
      <c r="D36" s="172"/>
      <c r="E36" s="172"/>
      <c r="F36" s="172"/>
      <c r="G36" s="172"/>
      <c r="H36" s="317"/>
    </row>
    <row r="37" spans="1:8" ht="13.95" customHeight="1" x14ac:dyDescent="0.25">
      <c r="A37" s="50"/>
      <c r="B37" s="50"/>
      <c r="C37" s="50"/>
      <c r="D37" s="9"/>
      <c r="E37" s="9"/>
      <c r="F37" s="9"/>
      <c r="G37" s="9"/>
    </row>
    <row r="38" spans="1:8" ht="14.4" x14ac:dyDescent="0.3">
      <c r="A38" s="10" t="s">
        <v>28</v>
      </c>
    </row>
    <row r="39" spans="1:8" x14ac:dyDescent="0.25">
      <c r="A39" s="459" t="s">
        <v>27</v>
      </c>
      <c r="B39" s="449" t="s">
        <v>3</v>
      </c>
      <c r="C39" s="449" t="s">
        <v>113</v>
      </c>
      <c r="D39" s="434" t="s">
        <v>189</v>
      </c>
      <c r="E39" s="434" t="s">
        <v>190</v>
      </c>
      <c r="F39" s="434" t="s">
        <v>191</v>
      </c>
      <c r="G39" s="434" t="s">
        <v>59</v>
      </c>
      <c r="H39" s="434" t="s">
        <v>59</v>
      </c>
    </row>
    <row r="40" spans="1:8" x14ac:dyDescent="0.25">
      <c r="A40" s="460"/>
      <c r="B40" s="450"/>
      <c r="C40" s="450"/>
      <c r="D40" s="435"/>
      <c r="E40" s="435"/>
      <c r="F40" s="435"/>
      <c r="G40" s="435"/>
      <c r="H40" s="435"/>
    </row>
    <row r="41" spans="1:8" x14ac:dyDescent="0.25">
      <c r="A41" s="442">
        <v>1</v>
      </c>
      <c r="B41" s="442"/>
      <c r="C41" s="53">
        <v>2</v>
      </c>
      <c r="D41" s="54">
        <v>3</v>
      </c>
      <c r="E41" s="54">
        <v>4</v>
      </c>
      <c r="F41" s="54">
        <v>5</v>
      </c>
      <c r="G41" s="54" t="s">
        <v>60</v>
      </c>
      <c r="H41" s="54" t="s">
        <v>61</v>
      </c>
    </row>
    <row r="42" spans="1:8" ht="14.4" x14ac:dyDescent="0.25">
      <c r="A42" s="5">
        <v>6</v>
      </c>
      <c r="B42" s="6" t="s">
        <v>158</v>
      </c>
      <c r="C42" s="159">
        <f>SUM(C43,C46)</f>
        <v>328752.65000000002</v>
      </c>
      <c r="D42" s="159">
        <f t="shared" ref="D42:F42" si="8">SUM(D43,D46)</f>
        <v>0</v>
      </c>
      <c r="E42" s="159">
        <f t="shared" si="8"/>
        <v>0</v>
      </c>
      <c r="F42" s="159">
        <f t="shared" si="8"/>
        <v>8000</v>
      </c>
      <c r="G42" s="159">
        <f>F42/C42*100</f>
        <v>2.4334404604799382</v>
      </c>
      <c r="H42" s="362" t="e">
        <f>F42/E42*100</f>
        <v>#DIV/0!</v>
      </c>
    </row>
    <row r="43" spans="1:8" ht="28.8" x14ac:dyDescent="0.25">
      <c r="A43" s="5">
        <v>63</v>
      </c>
      <c r="B43" s="6" t="s">
        <v>29</v>
      </c>
      <c r="C43" s="159">
        <f>SUM(C44:C45)</f>
        <v>0</v>
      </c>
      <c r="D43" s="159">
        <f t="shared" ref="D43:F43" si="9">SUM(D44:D45)</f>
        <v>0</v>
      </c>
      <c r="E43" s="159">
        <f t="shared" si="9"/>
        <v>0</v>
      </c>
      <c r="F43" s="159">
        <f t="shared" si="9"/>
        <v>8000</v>
      </c>
      <c r="G43" s="159" t="e">
        <f>F43/C43*100</f>
        <v>#DIV/0!</v>
      </c>
      <c r="H43" s="362" t="e">
        <f>F43/E43*100</f>
        <v>#DIV/0!</v>
      </c>
    </row>
    <row r="44" spans="1:8" ht="14.4" x14ac:dyDescent="0.25">
      <c r="A44" s="48">
        <v>634</v>
      </c>
      <c r="B44" s="47" t="s">
        <v>154</v>
      </c>
      <c r="C44" s="162">
        <v>0</v>
      </c>
      <c r="D44" s="163"/>
      <c r="E44" s="163"/>
      <c r="F44" s="163">
        <v>0</v>
      </c>
      <c r="G44" s="184" t="e">
        <f>F44/C44*100</f>
        <v>#DIV/0!</v>
      </c>
      <c r="H44" s="371" t="e">
        <f>F44/E44*100</f>
        <v>#DIV/0!</v>
      </c>
    </row>
    <row r="45" spans="1:8" ht="27.6" x14ac:dyDescent="0.25">
      <c r="A45" s="175">
        <v>636</v>
      </c>
      <c r="B45" s="117" t="s">
        <v>43</v>
      </c>
      <c r="C45" s="139">
        <v>0</v>
      </c>
      <c r="D45" s="140"/>
      <c r="E45" s="140"/>
      <c r="F45" s="140">
        <v>8000</v>
      </c>
      <c r="G45" s="141" t="e">
        <f>F45/C45*100</f>
        <v>#DIV/0!</v>
      </c>
      <c r="H45" s="355" t="e">
        <f>F45/E45*100</f>
        <v>#DIV/0!</v>
      </c>
    </row>
    <row r="46" spans="1:8" ht="28.8" x14ac:dyDescent="0.25">
      <c r="A46" s="176">
        <v>67</v>
      </c>
      <c r="B46" s="110" t="s">
        <v>32</v>
      </c>
      <c r="C46" s="143">
        <f>SUM(C47)</f>
        <v>328752.65000000002</v>
      </c>
      <c r="D46" s="143">
        <f t="shared" ref="D46:F46" si="10">SUM(D47)</f>
        <v>0</v>
      </c>
      <c r="E46" s="143">
        <f t="shared" si="10"/>
        <v>0</v>
      </c>
      <c r="F46" s="143">
        <f t="shared" si="10"/>
        <v>0</v>
      </c>
      <c r="G46" s="136">
        <f t="shared" ref="G46:G47" si="11">F46/C46*100</f>
        <v>0</v>
      </c>
      <c r="H46" s="355" t="e">
        <f t="shared" ref="H46:H47" si="12">F46/E46*100</f>
        <v>#DIV/0!</v>
      </c>
    </row>
    <row r="47" spans="1:8" ht="29.4" customHeight="1" x14ac:dyDescent="0.25">
      <c r="A47" s="177">
        <v>671</v>
      </c>
      <c r="B47" s="178" t="s">
        <v>165</v>
      </c>
      <c r="C47" s="145">
        <v>328752.65000000002</v>
      </c>
      <c r="D47" s="146"/>
      <c r="E47" s="146"/>
      <c r="F47" s="146"/>
      <c r="G47" s="146">
        <f t="shared" si="11"/>
        <v>0</v>
      </c>
      <c r="H47" s="372" t="e">
        <f t="shared" si="12"/>
        <v>#DIV/0!</v>
      </c>
    </row>
    <row r="48" spans="1:8" ht="15.75" customHeight="1" x14ac:dyDescent="0.25">
      <c r="A48" s="484" t="s">
        <v>30</v>
      </c>
      <c r="B48" s="484"/>
      <c r="C48" s="150">
        <f>SUM(C42)</f>
        <v>328752.65000000002</v>
      </c>
      <c r="D48" s="150">
        <f t="shared" ref="D48:F48" si="13">SUM(D42)</f>
        <v>0</v>
      </c>
      <c r="E48" s="150">
        <f t="shared" si="13"/>
        <v>0</v>
      </c>
      <c r="F48" s="150">
        <f t="shared" si="13"/>
        <v>8000</v>
      </c>
      <c r="G48" s="150">
        <f>F48/C48*100</f>
        <v>2.4334404604799382</v>
      </c>
      <c r="H48" s="150" t="e">
        <f>F48/E48*100</f>
        <v>#DIV/0!</v>
      </c>
    </row>
    <row r="49" spans="1:14" ht="15.75" customHeight="1" x14ac:dyDescent="0.25">
      <c r="A49" s="72"/>
      <c r="B49" s="72"/>
      <c r="C49" s="172"/>
      <c r="D49" s="172"/>
      <c r="E49" s="172"/>
      <c r="F49" s="172"/>
      <c r="G49" s="172"/>
      <c r="H49" s="172"/>
    </row>
    <row r="50" spans="1:14" ht="13.95" customHeight="1" x14ac:dyDescent="0.3">
      <c r="A50" s="2" t="s">
        <v>157</v>
      </c>
      <c r="B50" s="3"/>
      <c r="C50" s="3"/>
      <c r="D50" s="4"/>
      <c r="E50" s="4"/>
      <c r="F50" s="4"/>
      <c r="G50" s="4"/>
    </row>
    <row r="51" spans="1:14" ht="31.2" customHeight="1" x14ac:dyDescent="0.25">
      <c r="A51" s="459" t="s">
        <v>27</v>
      </c>
      <c r="B51" s="449" t="s">
        <v>3</v>
      </c>
      <c r="C51" s="449" t="s">
        <v>113</v>
      </c>
      <c r="D51" s="434" t="s">
        <v>189</v>
      </c>
      <c r="E51" s="434" t="s">
        <v>190</v>
      </c>
      <c r="F51" s="434" t="s">
        <v>191</v>
      </c>
      <c r="G51" s="434" t="s">
        <v>59</v>
      </c>
      <c r="H51" s="434" t="s">
        <v>59</v>
      </c>
    </row>
    <row r="52" spans="1:14" s="55" customFormat="1" ht="12" customHeight="1" x14ac:dyDescent="0.25">
      <c r="A52" s="460"/>
      <c r="B52" s="450"/>
      <c r="C52" s="450"/>
      <c r="D52" s="435"/>
      <c r="E52" s="435"/>
      <c r="F52" s="435"/>
      <c r="G52" s="435"/>
      <c r="H52" s="435"/>
    </row>
    <row r="53" spans="1:14" x14ac:dyDescent="0.25">
      <c r="A53" s="442">
        <v>1</v>
      </c>
      <c r="B53" s="442"/>
      <c r="C53" s="53">
        <v>2</v>
      </c>
      <c r="D53" s="54">
        <v>3</v>
      </c>
      <c r="E53" s="54">
        <v>4</v>
      </c>
      <c r="F53" s="54">
        <v>5</v>
      </c>
      <c r="G53" s="54" t="s">
        <v>60</v>
      </c>
      <c r="H53" s="54" t="s">
        <v>61</v>
      </c>
    </row>
    <row r="54" spans="1:14" s="10" customFormat="1" ht="14.4" x14ac:dyDescent="0.3">
      <c r="A54" s="168">
        <v>6</v>
      </c>
      <c r="B54" s="6" t="s">
        <v>158</v>
      </c>
      <c r="C54" s="159">
        <f>SUM(C55)</f>
        <v>0</v>
      </c>
      <c r="D54" s="159">
        <f t="shared" ref="D54:F55" si="14">SUM(D55)</f>
        <v>0</v>
      </c>
      <c r="E54" s="159">
        <f t="shared" si="14"/>
        <v>0</v>
      </c>
      <c r="F54" s="159">
        <f t="shared" si="14"/>
        <v>0</v>
      </c>
      <c r="G54" s="159" t="e">
        <f>F54/C54*100</f>
        <v>#DIV/0!</v>
      </c>
      <c r="H54" s="365" t="e">
        <f>F54/E54*100</f>
        <v>#DIV/0!</v>
      </c>
      <c r="I54" s="9"/>
      <c r="J54" s="9"/>
      <c r="K54" s="9"/>
      <c r="N54" s="14"/>
    </row>
    <row r="55" spans="1:14" s="10" customFormat="1" ht="28.8" customHeight="1" x14ac:dyDescent="0.3">
      <c r="A55" s="169">
        <v>66</v>
      </c>
      <c r="B55" s="101" t="s">
        <v>39</v>
      </c>
      <c r="C55" s="152">
        <f>SUM(C56)</f>
        <v>0</v>
      </c>
      <c r="D55" s="152">
        <f t="shared" si="14"/>
        <v>0</v>
      </c>
      <c r="E55" s="152">
        <f t="shared" si="14"/>
        <v>0</v>
      </c>
      <c r="F55" s="152">
        <f t="shared" si="14"/>
        <v>0</v>
      </c>
      <c r="G55" s="130" t="e">
        <f t="shared" ref="G55:G57" si="15">F55/C55*100</f>
        <v>#DIV/0!</v>
      </c>
      <c r="H55" s="373" t="e">
        <f t="shared" ref="H55:H56" si="16">F55/E55*100</f>
        <v>#DIV/0!</v>
      </c>
      <c r="I55" s="9"/>
      <c r="J55" s="9"/>
      <c r="K55" s="9"/>
      <c r="N55" s="14"/>
    </row>
    <row r="56" spans="1:14" s="57" customFormat="1" x14ac:dyDescent="0.25">
      <c r="A56" s="166">
        <v>663</v>
      </c>
      <c r="B56" s="16" t="s">
        <v>109</v>
      </c>
      <c r="C56" s="160"/>
      <c r="D56" s="161"/>
      <c r="E56" s="161"/>
      <c r="F56" s="161"/>
      <c r="G56" s="131" t="e">
        <f t="shared" si="15"/>
        <v>#DIV/0!</v>
      </c>
      <c r="H56" s="366" t="e">
        <f t="shared" si="16"/>
        <v>#DIV/0!</v>
      </c>
      <c r="I56" s="56"/>
      <c r="J56" s="56"/>
      <c r="K56" s="56"/>
      <c r="N56" s="58"/>
    </row>
    <row r="57" spans="1:14" s="10" customFormat="1" ht="15.75" customHeight="1" x14ac:dyDescent="0.3">
      <c r="A57" s="485" t="s">
        <v>159</v>
      </c>
      <c r="B57" s="485"/>
      <c r="C57" s="150">
        <f>SUM(C54)</f>
        <v>0</v>
      </c>
      <c r="D57" s="150">
        <f t="shared" ref="D57:F57" si="17">SUM(D54)</f>
        <v>0</v>
      </c>
      <c r="E57" s="150">
        <f t="shared" si="17"/>
        <v>0</v>
      </c>
      <c r="F57" s="150">
        <f t="shared" si="17"/>
        <v>0</v>
      </c>
      <c r="G57" s="150" t="e">
        <f t="shared" si="15"/>
        <v>#DIV/0!</v>
      </c>
      <c r="H57" s="370" t="e">
        <f>F57/E57*100</f>
        <v>#DIV/0!</v>
      </c>
      <c r="I57" s="9"/>
      <c r="J57" s="9"/>
      <c r="K57" s="9"/>
      <c r="N57" s="14"/>
    </row>
    <row r="58" spans="1:14" s="10" customFormat="1" ht="21.6" customHeight="1" x14ac:dyDescent="0.3">
      <c r="A58" s="50"/>
      <c r="B58" s="50"/>
      <c r="C58" s="50"/>
      <c r="D58" s="9"/>
      <c r="E58" s="9"/>
      <c r="F58" s="9"/>
      <c r="G58" s="9"/>
      <c r="H58" s="1"/>
      <c r="I58" s="9"/>
      <c r="J58" s="9"/>
      <c r="K58" s="9"/>
      <c r="N58" s="14"/>
    </row>
    <row r="59" spans="1:14" s="10" customFormat="1" ht="30.75" customHeight="1" x14ac:dyDescent="0.3">
      <c r="A59" s="10" t="s">
        <v>160</v>
      </c>
      <c r="B59" s="1"/>
      <c r="C59" s="1"/>
      <c r="D59" s="11"/>
      <c r="E59" s="11"/>
      <c r="F59" s="11"/>
      <c r="G59" s="11"/>
      <c r="H59" s="1"/>
      <c r="I59" s="9"/>
      <c r="J59" s="9"/>
      <c r="K59" s="9"/>
      <c r="N59" s="14"/>
    </row>
    <row r="60" spans="1:14" s="10" customFormat="1" ht="14.4" x14ac:dyDescent="0.3">
      <c r="A60" s="459" t="s">
        <v>27</v>
      </c>
      <c r="B60" s="449" t="s">
        <v>3</v>
      </c>
      <c r="C60" s="449" t="s">
        <v>113</v>
      </c>
      <c r="D60" s="434" t="s">
        <v>189</v>
      </c>
      <c r="E60" s="434" t="s">
        <v>190</v>
      </c>
      <c r="F60" s="434" t="s">
        <v>191</v>
      </c>
      <c r="G60" s="434" t="s">
        <v>59</v>
      </c>
      <c r="H60" s="434" t="s">
        <v>59</v>
      </c>
      <c r="I60" s="9"/>
      <c r="J60" s="9"/>
      <c r="K60" s="9"/>
      <c r="N60" s="14"/>
    </row>
    <row r="61" spans="1:14" s="61" customFormat="1" x14ac:dyDescent="0.25">
      <c r="A61" s="460"/>
      <c r="B61" s="450"/>
      <c r="C61" s="450"/>
      <c r="D61" s="435"/>
      <c r="E61" s="435"/>
      <c r="F61" s="435"/>
      <c r="G61" s="435"/>
      <c r="H61" s="435"/>
    </row>
    <row r="62" spans="1:14" ht="15.6" customHeight="1" x14ac:dyDescent="0.25">
      <c r="A62" s="442">
        <v>1</v>
      </c>
      <c r="B62" s="442"/>
      <c r="C62" s="53">
        <v>2</v>
      </c>
      <c r="D62" s="54">
        <v>3</v>
      </c>
      <c r="E62" s="54">
        <v>4</v>
      </c>
      <c r="F62" s="54">
        <v>5</v>
      </c>
      <c r="G62" s="54" t="s">
        <v>60</v>
      </c>
      <c r="H62" s="54" t="s">
        <v>61</v>
      </c>
    </row>
    <row r="63" spans="1:14" ht="14.4" x14ac:dyDescent="0.25">
      <c r="A63" s="5">
        <v>6</v>
      </c>
      <c r="B63" s="6" t="s">
        <v>158</v>
      </c>
      <c r="C63" s="159">
        <f t="shared" ref="C63:F64" si="18">SUM(C64)</f>
        <v>0</v>
      </c>
      <c r="D63" s="159">
        <f t="shared" si="18"/>
        <v>0</v>
      </c>
      <c r="E63" s="159">
        <f t="shared" si="18"/>
        <v>0</v>
      </c>
      <c r="F63" s="159">
        <f t="shared" si="18"/>
        <v>3313.25</v>
      </c>
      <c r="G63" s="159" t="e">
        <f>F63/C63*100</f>
        <v>#DIV/0!</v>
      </c>
      <c r="H63" s="362" t="e">
        <f t="shared" ref="H63:H70" si="19">F63/E63*100</f>
        <v>#DIV/0!</v>
      </c>
    </row>
    <row r="64" spans="1:14" s="55" customFormat="1" ht="27.6" customHeight="1" x14ac:dyDescent="0.25">
      <c r="A64" s="100">
        <v>65</v>
      </c>
      <c r="B64" s="101" t="s">
        <v>117</v>
      </c>
      <c r="C64" s="152">
        <f>SUM(C65)</f>
        <v>0</v>
      </c>
      <c r="D64" s="152">
        <f t="shared" si="18"/>
        <v>0</v>
      </c>
      <c r="E64" s="152">
        <f t="shared" si="18"/>
        <v>0</v>
      </c>
      <c r="F64" s="152">
        <f t="shared" si="18"/>
        <v>3313.25</v>
      </c>
      <c r="G64" s="159" t="e">
        <f>F64/C64*100</f>
        <v>#DIV/0!</v>
      </c>
      <c r="H64" s="362" t="e">
        <f t="shared" si="19"/>
        <v>#DIV/0!</v>
      </c>
    </row>
    <row r="65" spans="1:14" ht="15.6" customHeight="1" x14ac:dyDescent="0.25">
      <c r="A65" s="48">
        <v>652</v>
      </c>
      <c r="B65" s="47" t="s">
        <v>41</v>
      </c>
      <c r="C65" s="162"/>
      <c r="D65" s="163"/>
      <c r="E65" s="163"/>
      <c r="F65" s="163">
        <v>3313.25</v>
      </c>
      <c r="G65" s="183" t="e">
        <f t="shared" ref="G65:G69" si="20">F65/C65*100</f>
        <v>#DIV/0!</v>
      </c>
      <c r="H65" s="363" t="e">
        <f t="shared" si="19"/>
        <v>#DIV/0!</v>
      </c>
      <c r="I65" s="19"/>
      <c r="J65" s="20"/>
      <c r="L65" s="19"/>
      <c r="M65" s="19"/>
      <c r="N65" s="19"/>
    </row>
    <row r="66" spans="1:14" ht="25.2" customHeight="1" x14ac:dyDescent="0.25">
      <c r="A66" s="5">
        <v>7</v>
      </c>
      <c r="B66" s="6" t="s">
        <v>161</v>
      </c>
      <c r="C66" s="159">
        <f>SUM(C67)</f>
        <v>1500</v>
      </c>
      <c r="D66" s="159">
        <f t="shared" ref="D66:F66" si="21">SUM(D67)</f>
        <v>0</v>
      </c>
      <c r="E66" s="159">
        <f t="shared" si="21"/>
        <v>0</v>
      </c>
      <c r="F66" s="159">
        <f t="shared" si="21"/>
        <v>0</v>
      </c>
      <c r="G66" s="159">
        <f t="shared" si="20"/>
        <v>0</v>
      </c>
      <c r="H66" s="362" t="e">
        <f t="shared" si="19"/>
        <v>#DIV/0!</v>
      </c>
      <c r="I66" s="19"/>
      <c r="J66" s="20"/>
      <c r="L66" s="19"/>
      <c r="M66" s="19"/>
      <c r="N66" s="19"/>
    </row>
    <row r="67" spans="1:14" s="21" customFormat="1" ht="24.6" customHeight="1" x14ac:dyDescent="0.25">
      <c r="A67" s="100">
        <v>72</v>
      </c>
      <c r="B67" s="101" t="s">
        <v>123</v>
      </c>
      <c r="C67" s="152">
        <f>SUM(C68:C69)</f>
        <v>1500</v>
      </c>
      <c r="D67" s="152">
        <f t="shared" ref="D67:F67" si="22">SUM(D68:D69)</f>
        <v>0</v>
      </c>
      <c r="E67" s="152">
        <f t="shared" si="22"/>
        <v>0</v>
      </c>
      <c r="F67" s="152">
        <f t="shared" si="22"/>
        <v>0</v>
      </c>
      <c r="G67" s="129">
        <f t="shared" si="20"/>
        <v>0</v>
      </c>
      <c r="H67" s="362" t="e">
        <f t="shared" si="19"/>
        <v>#DIV/0!</v>
      </c>
      <c r="I67" s="22"/>
    </row>
    <row r="68" spans="1:14" s="21" customFormat="1" x14ac:dyDescent="0.25">
      <c r="A68" s="48">
        <v>722</v>
      </c>
      <c r="B68" s="47" t="s">
        <v>162</v>
      </c>
      <c r="C68" s="162">
        <v>0</v>
      </c>
      <c r="D68" s="163"/>
      <c r="E68" s="163"/>
      <c r="F68" s="163"/>
      <c r="G68" s="183" t="e">
        <f t="shared" si="20"/>
        <v>#DIV/0!</v>
      </c>
      <c r="H68" s="363" t="e">
        <f t="shared" si="19"/>
        <v>#DIV/0!</v>
      </c>
    </row>
    <row r="69" spans="1:14" s="21" customFormat="1" x14ac:dyDescent="0.25">
      <c r="A69" s="99">
        <v>723</v>
      </c>
      <c r="B69" s="52" t="s">
        <v>163</v>
      </c>
      <c r="C69" s="173">
        <v>1500</v>
      </c>
      <c r="D69" s="174"/>
      <c r="E69" s="174"/>
      <c r="F69" s="174">
        <v>0</v>
      </c>
      <c r="G69" s="183">
        <f t="shared" si="20"/>
        <v>0</v>
      </c>
      <c r="H69" s="363" t="e">
        <f t="shared" si="19"/>
        <v>#DIV/0!</v>
      </c>
    </row>
    <row r="70" spans="1:14" s="14" customFormat="1" ht="34.799999999999997" customHeight="1" x14ac:dyDescent="0.3">
      <c r="A70" s="486" t="s">
        <v>164</v>
      </c>
      <c r="B70" s="487"/>
      <c r="C70" s="150">
        <f>SUM(C66+C63)</f>
        <v>1500</v>
      </c>
      <c r="D70" s="150">
        <f t="shared" ref="D70:F70" si="23">SUM(D66+D63)</f>
        <v>0</v>
      </c>
      <c r="E70" s="150">
        <f t="shared" si="23"/>
        <v>0</v>
      </c>
      <c r="F70" s="150">
        <f t="shared" si="23"/>
        <v>3313.25</v>
      </c>
      <c r="G70" s="150">
        <f t="shared" ref="G70:G72" si="24">F70/C70*100</f>
        <v>220.88333333333333</v>
      </c>
      <c r="H70" s="150" t="e">
        <f t="shared" si="19"/>
        <v>#DIV/0!</v>
      </c>
      <c r="I70" s="12"/>
      <c r="J70" s="12"/>
      <c r="K70" s="9"/>
      <c r="L70" s="23">
        <f>SUM(L72:L72)</f>
        <v>0</v>
      </c>
      <c r="M70" s="24">
        <f>SUM(M72:M72)</f>
        <v>0</v>
      </c>
      <c r="N70" s="14" t="e">
        <f>SUM(H70:H70)</f>
        <v>#DIV/0!</v>
      </c>
    </row>
    <row r="71" spans="1:14" s="14" customFormat="1" ht="14.25" customHeight="1" x14ac:dyDescent="0.3">
      <c r="A71" s="72"/>
      <c r="B71" s="72"/>
      <c r="C71" s="172"/>
      <c r="D71" s="172"/>
      <c r="E71" s="172"/>
      <c r="F71" s="172"/>
      <c r="G71" s="164"/>
      <c r="H71" s="172"/>
      <c r="I71" s="12"/>
      <c r="J71" s="12"/>
      <c r="K71" s="9"/>
      <c r="L71" s="13"/>
      <c r="M71" s="13"/>
    </row>
    <row r="72" spans="1:14" ht="18" x14ac:dyDescent="0.25">
      <c r="A72" s="483" t="s">
        <v>94</v>
      </c>
      <c r="B72" s="483"/>
      <c r="C72" s="149">
        <f>SUM(C13+C22+C35+C48+C57+C70)</f>
        <v>9693247.8800000008</v>
      </c>
      <c r="D72" s="149">
        <f t="shared" ref="D72:F72" si="25">SUM(D13+D22+D35+D48+D57+D70)</f>
        <v>17382644</v>
      </c>
      <c r="E72" s="149">
        <f t="shared" si="25"/>
        <v>18668844</v>
      </c>
      <c r="F72" s="414">
        <f t="shared" si="25"/>
        <v>9153981.8499999996</v>
      </c>
      <c r="G72" s="150">
        <f t="shared" si="24"/>
        <v>94.436683796019864</v>
      </c>
      <c r="H72" s="149">
        <f>F72/E72*100</f>
        <v>49.033469078213948</v>
      </c>
      <c r="I72" s="18"/>
      <c r="J72" s="18"/>
      <c r="K72" s="17"/>
      <c r="L72" s="1">
        <v>0</v>
      </c>
      <c r="M72" s="1">
        <v>0</v>
      </c>
      <c r="N72" s="14"/>
    </row>
    <row r="73" spans="1:14" ht="18" x14ac:dyDescent="0.25">
      <c r="A73" s="335"/>
      <c r="B73" s="335"/>
      <c r="C73" s="336"/>
      <c r="D73" s="336"/>
      <c r="E73" s="337"/>
      <c r="F73" s="337"/>
      <c r="G73" s="172"/>
      <c r="H73" s="336"/>
      <c r="I73" s="18"/>
      <c r="J73" s="18"/>
      <c r="K73" s="17"/>
      <c r="N73" s="14"/>
    </row>
    <row r="74" spans="1:14" ht="18" x14ac:dyDescent="0.25">
      <c r="A74" s="335"/>
      <c r="B74" s="335"/>
      <c r="C74" s="336"/>
      <c r="D74" s="336"/>
      <c r="E74" s="337"/>
      <c r="F74" s="337"/>
      <c r="G74" s="172"/>
      <c r="H74" s="336"/>
      <c r="I74" s="18"/>
      <c r="J74" s="18"/>
      <c r="K74" s="17"/>
      <c r="N74" s="14"/>
    </row>
    <row r="75" spans="1:14" s="14" customFormat="1" ht="15.75" customHeight="1" x14ac:dyDescent="0.25">
      <c r="A75" s="8"/>
      <c r="B75" s="8"/>
      <c r="C75" s="73"/>
      <c r="D75" s="73"/>
      <c r="E75" s="73"/>
      <c r="F75" s="73"/>
      <c r="G75" s="9"/>
      <c r="H75" s="9"/>
      <c r="I75" s="12"/>
      <c r="J75" s="12"/>
      <c r="K75" s="9"/>
      <c r="L75" s="14">
        <v>0</v>
      </c>
      <c r="M75" s="14">
        <v>0</v>
      </c>
      <c r="N75" s="14">
        <f>SUM(H75:H75)</f>
        <v>0</v>
      </c>
    </row>
    <row r="76" spans="1:14" ht="19.95" customHeight="1" x14ac:dyDescent="0.25">
      <c r="A76" s="447" t="s">
        <v>95</v>
      </c>
      <c r="B76" s="447"/>
      <c r="C76" s="447"/>
      <c r="D76" s="447"/>
      <c r="E76" s="447"/>
      <c r="F76" s="447"/>
      <c r="G76" s="447"/>
      <c r="H76" s="447"/>
      <c r="I76" s="18"/>
      <c r="J76" s="18"/>
      <c r="K76" s="17"/>
      <c r="L76" s="1">
        <v>0</v>
      </c>
      <c r="M76" s="1">
        <v>0</v>
      </c>
      <c r="N76" s="14"/>
    </row>
    <row r="77" spans="1:14" s="10" customFormat="1" ht="17.399999999999999" x14ac:dyDescent="0.3">
      <c r="A77" s="74"/>
      <c r="B77" s="74"/>
      <c r="C77" s="74"/>
      <c r="D77" s="74"/>
      <c r="E77" s="74"/>
      <c r="F77" s="74"/>
      <c r="G77" s="74"/>
      <c r="H77" s="74"/>
      <c r="I77" s="9"/>
      <c r="J77" s="9"/>
      <c r="K77" s="9"/>
      <c r="N77" s="14"/>
    </row>
    <row r="78" spans="1:14" s="10" customFormat="1" ht="14.4" customHeight="1" x14ac:dyDescent="0.3">
      <c r="A78" s="459" t="s">
        <v>27</v>
      </c>
      <c r="B78" s="449" t="s">
        <v>3</v>
      </c>
      <c r="C78" s="449" t="s">
        <v>113</v>
      </c>
      <c r="D78" s="434" t="s">
        <v>189</v>
      </c>
      <c r="E78" s="434" t="s">
        <v>190</v>
      </c>
      <c r="F78" s="434" t="s">
        <v>191</v>
      </c>
      <c r="G78" s="434" t="s">
        <v>59</v>
      </c>
      <c r="H78" s="434" t="s">
        <v>59</v>
      </c>
      <c r="I78" s="9"/>
      <c r="J78" s="9"/>
      <c r="K78" s="9"/>
      <c r="N78" s="14"/>
    </row>
    <row r="79" spans="1:14" s="10" customFormat="1" ht="30" customHeight="1" x14ac:dyDescent="0.3">
      <c r="A79" s="460"/>
      <c r="B79" s="450"/>
      <c r="C79" s="450"/>
      <c r="D79" s="435"/>
      <c r="E79" s="435"/>
      <c r="F79" s="435"/>
      <c r="G79" s="435"/>
      <c r="H79" s="435"/>
      <c r="I79" s="9"/>
      <c r="J79" s="9"/>
      <c r="K79" s="9"/>
      <c r="N79" s="14"/>
    </row>
    <row r="80" spans="1:14" s="10" customFormat="1" ht="14.4" x14ac:dyDescent="0.3">
      <c r="A80" s="442">
        <v>1</v>
      </c>
      <c r="B80" s="442"/>
      <c r="C80" s="53">
        <v>2</v>
      </c>
      <c r="D80" s="54">
        <v>3</v>
      </c>
      <c r="E80" s="54">
        <v>4</v>
      </c>
      <c r="F80" s="54">
        <v>5</v>
      </c>
      <c r="G80" s="54" t="s">
        <v>60</v>
      </c>
      <c r="H80" s="54" t="s">
        <v>61</v>
      </c>
      <c r="I80" s="9"/>
      <c r="J80" s="9"/>
      <c r="K80" s="9"/>
      <c r="N80" s="14"/>
    </row>
    <row r="81" spans="1:14" s="10" customFormat="1" ht="14.4" x14ac:dyDescent="0.3">
      <c r="A81" s="83">
        <v>1</v>
      </c>
      <c r="B81" s="84" t="s">
        <v>0</v>
      </c>
      <c r="C81" s="188">
        <f>SUM(C13)</f>
        <v>4052532.61</v>
      </c>
      <c r="D81" s="188">
        <f>SUM(D13)</f>
        <v>6654596</v>
      </c>
      <c r="E81" s="188">
        <f>SUM(E13)</f>
        <v>6654596</v>
      </c>
      <c r="F81" s="188">
        <f>SUM(F13)</f>
        <v>3155250</v>
      </c>
      <c r="G81" s="159">
        <f>F81/C81*100</f>
        <v>77.858719562530553</v>
      </c>
      <c r="H81" s="362">
        <f>F81/E81*100</f>
        <v>47.41459887271894</v>
      </c>
      <c r="I81" s="9"/>
      <c r="J81" s="9"/>
      <c r="K81" s="9"/>
      <c r="N81" s="14"/>
    </row>
    <row r="82" spans="1:14" s="10" customFormat="1" ht="14.4" x14ac:dyDescent="0.3">
      <c r="A82" s="81">
        <v>3</v>
      </c>
      <c r="B82" s="79" t="s">
        <v>96</v>
      </c>
      <c r="C82" s="189">
        <f>SUM(C22)</f>
        <v>21524</v>
      </c>
      <c r="D82" s="189">
        <f>SUM(D22)</f>
        <v>24048</v>
      </c>
      <c r="E82" s="189">
        <f>SUM(E22)</f>
        <v>114048</v>
      </c>
      <c r="F82" s="189">
        <f>SUM(F22)</f>
        <v>48474</v>
      </c>
      <c r="G82" s="159">
        <f>F82/C82*100</f>
        <v>225.20906894629249</v>
      </c>
      <c r="H82" s="362">
        <f>F82/E82*100</f>
        <v>42.50315656565656</v>
      </c>
      <c r="I82" s="9"/>
      <c r="J82" s="9"/>
      <c r="K82" s="9"/>
      <c r="N82" s="14"/>
    </row>
    <row r="83" spans="1:14" s="34" customFormat="1" ht="14.4" x14ac:dyDescent="0.25">
      <c r="A83" s="81">
        <v>4</v>
      </c>
      <c r="B83" s="79" t="s">
        <v>51</v>
      </c>
      <c r="C83" s="189">
        <f>C35</f>
        <v>5288938.62</v>
      </c>
      <c r="D83" s="189">
        <f t="shared" ref="D83:F83" si="26">D35</f>
        <v>10704000</v>
      </c>
      <c r="E83" s="189">
        <f t="shared" si="26"/>
        <v>11900200</v>
      </c>
      <c r="F83" s="189">
        <f t="shared" si="26"/>
        <v>5938944.5999999996</v>
      </c>
      <c r="G83" s="159">
        <f>F83/C83*100</f>
        <v>112.28991347227999</v>
      </c>
      <c r="H83" s="362">
        <f>F83/E83*100</f>
        <v>49.906258718340865</v>
      </c>
      <c r="I83" s="17"/>
      <c r="J83" s="17"/>
      <c r="K83" s="17"/>
    </row>
    <row r="84" spans="1:14" s="34" customFormat="1" ht="14.4" x14ac:dyDescent="0.25">
      <c r="A84" s="185">
        <v>5</v>
      </c>
      <c r="B84" s="186" t="s">
        <v>2</v>
      </c>
      <c r="C84" s="190">
        <f>C48</f>
        <v>328752.65000000002</v>
      </c>
      <c r="D84" s="190">
        <f t="shared" ref="D84:F84" si="27">D48</f>
        <v>0</v>
      </c>
      <c r="E84" s="190">
        <f t="shared" si="27"/>
        <v>0</v>
      </c>
      <c r="F84" s="190">
        <f t="shared" si="27"/>
        <v>8000</v>
      </c>
      <c r="G84" s="159">
        <f t="shared" ref="G84:G85" si="28">F84/C84*100</f>
        <v>2.4334404604799382</v>
      </c>
      <c r="H84" s="362" t="e">
        <f t="shared" ref="H84:H85" si="29">F84/E84*100</f>
        <v>#DIV/0!</v>
      </c>
      <c r="I84" s="17"/>
      <c r="J84" s="17"/>
      <c r="K84" s="17"/>
    </row>
    <row r="85" spans="1:14" s="34" customFormat="1" ht="14.4" x14ac:dyDescent="0.25">
      <c r="A85" s="185">
        <v>6</v>
      </c>
      <c r="B85" s="186" t="s">
        <v>166</v>
      </c>
      <c r="C85" s="190">
        <f>C57</f>
        <v>0</v>
      </c>
      <c r="D85" s="190">
        <f t="shared" ref="D85:F85" si="30">D57</f>
        <v>0</v>
      </c>
      <c r="E85" s="190">
        <f t="shared" si="30"/>
        <v>0</v>
      </c>
      <c r="F85" s="190">
        <f t="shared" si="30"/>
        <v>0</v>
      </c>
      <c r="G85" s="159" t="e">
        <f t="shared" si="28"/>
        <v>#DIV/0!</v>
      </c>
      <c r="H85" s="362" t="e">
        <f t="shared" si="29"/>
        <v>#DIV/0!</v>
      </c>
      <c r="I85" s="17"/>
      <c r="J85" s="17"/>
      <c r="K85" s="17"/>
    </row>
    <row r="86" spans="1:14" s="10" customFormat="1" ht="28.8" x14ac:dyDescent="0.3">
      <c r="A86" s="82">
        <v>7</v>
      </c>
      <c r="B86" s="187" t="s">
        <v>167</v>
      </c>
      <c r="C86" s="191">
        <f>SUM(C70)</f>
        <v>1500</v>
      </c>
      <c r="D86" s="191">
        <f>SUM(D70)</f>
        <v>0</v>
      </c>
      <c r="E86" s="191">
        <f>SUM(E70)</f>
        <v>0</v>
      </c>
      <c r="F86" s="191">
        <f>SUM(F70)</f>
        <v>3313.25</v>
      </c>
      <c r="G86" s="192">
        <f>F86/C86*100</f>
        <v>220.88333333333333</v>
      </c>
      <c r="H86" s="374" t="e">
        <f>F86/E86*100</f>
        <v>#DIV/0!</v>
      </c>
      <c r="I86" s="9"/>
      <c r="J86" s="9"/>
      <c r="K86" s="9"/>
      <c r="N86" s="14"/>
    </row>
    <row r="87" spans="1:14" s="34" customFormat="1" ht="14.4" x14ac:dyDescent="0.25">
      <c r="A87" s="467" t="s">
        <v>168</v>
      </c>
      <c r="B87" s="467"/>
      <c r="C87" s="193">
        <f>SUM(C81:C86)</f>
        <v>9693247.8800000008</v>
      </c>
      <c r="D87" s="193">
        <f t="shared" ref="D87:F87" si="31">SUM(D81:D86)</f>
        <v>17382644</v>
      </c>
      <c r="E87" s="193">
        <f t="shared" si="31"/>
        <v>18668844</v>
      </c>
      <c r="F87" s="415">
        <f t="shared" si="31"/>
        <v>9153981.8499999996</v>
      </c>
      <c r="G87" s="193" t="e">
        <f t="shared" ref="G87:H87" si="32">SUM(G81:G86)</f>
        <v>#DIV/0!</v>
      </c>
      <c r="H87" s="193" t="e">
        <f t="shared" si="32"/>
        <v>#DIV/0!</v>
      </c>
      <c r="I87" s="17"/>
      <c r="J87" s="17"/>
      <c r="K87" s="17"/>
      <c r="N87" s="1"/>
    </row>
    <row r="88" spans="1:14" s="34" customFormat="1" ht="36.6" customHeight="1" x14ac:dyDescent="0.25">
      <c r="A88" s="8"/>
      <c r="B88" s="8"/>
      <c r="C88" s="73"/>
      <c r="D88" s="73"/>
      <c r="E88" s="73"/>
      <c r="F88" s="73"/>
      <c r="G88" s="9"/>
      <c r="H88" s="9"/>
      <c r="I88" s="17"/>
      <c r="J88" s="17"/>
      <c r="K88" s="17"/>
      <c r="N88" s="1"/>
    </row>
    <row r="89" spans="1:14" s="10" customFormat="1" ht="14.4" x14ac:dyDescent="0.3">
      <c r="A89" s="495"/>
      <c r="B89" s="495"/>
      <c r="C89" s="332"/>
      <c r="D89" s="203"/>
      <c r="E89" s="333"/>
      <c r="F89" s="203"/>
      <c r="G89" s="174"/>
      <c r="H89" s="334"/>
      <c r="I89" s="9"/>
      <c r="J89" s="9"/>
      <c r="K89" s="9"/>
      <c r="N89" s="14"/>
    </row>
    <row r="90" spans="1:14" s="10" customFormat="1" ht="14.4" x14ac:dyDescent="0.3">
      <c r="A90" s="488"/>
      <c r="B90" s="488"/>
      <c r="C90" s="172"/>
      <c r="D90" s="172"/>
      <c r="E90" s="172"/>
      <c r="F90" s="172"/>
      <c r="G90" s="172"/>
      <c r="H90" s="394"/>
      <c r="I90" s="9"/>
      <c r="J90" s="9"/>
      <c r="K90" s="9"/>
      <c r="N90" s="14"/>
    </row>
    <row r="91" spans="1:14" s="10" customFormat="1" ht="14.4" x14ac:dyDescent="0.3">
      <c r="A91" s="35"/>
      <c r="B91" s="35"/>
      <c r="C91" s="35"/>
      <c r="D91" s="9"/>
      <c r="E91" s="9"/>
      <c r="F91" s="9"/>
      <c r="G91" s="9"/>
      <c r="H91" s="1"/>
      <c r="I91" s="9"/>
      <c r="J91" s="9"/>
      <c r="K91" s="9"/>
      <c r="N91" s="14"/>
    </row>
    <row r="92" spans="1:14" s="10" customFormat="1" ht="14.4" x14ac:dyDescent="0.3">
      <c r="A92" s="64" t="s">
        <v>100</v>
      </c>
      <c r="B92" s="65"/>
      <c r="C92" s="65"/>
      <c r="D92" s="66"/>
      <c r="E92" s="66"/>
      <c r="F92" s="66"/>
      <c r="G92" s="66"/>
      <c r="H92" s="61"/>
      <c r="I92" s="9"/>
      <c r="J92" s="9"/>
      <c r="K92" s="9"/>
      <c r="N92" s="14"/>
    </row>
    <row r="93" spans="1:14" s="10" customFormat="1" ht="15" customHeight="1" x14ac:dyDescent="0.3">
      <c r="A93" s="459" t="s">
        <v>27</v>
      </c>
      <c r="B93" s="449" t="s">
        <v>3</v>
      </c>
      <c r="C93" s="449" t="s">
        <v>113</v>
      </c>
      <c r="D93" s="434" t="s">
        <v>189</v>
      </c>
      <c r="E93" s="434" t="s">
        <v>190</v>
      </c>
      <c r="F93" s="434" t="s">
        <v>191</v>
      </c>
      <c r="G93" s="434" t="s">
        <v>59</v>
      </c>
      <c r="H93" s="434" t="s">
        <v>59</v>
      </c>
      <c r="I93" s="9"/>
      <c r="J93" s="9"/>
      <c r="K93" s="9"/>
      <c r="N93" s="14"/>
    </row>
    <row r="94" spans="1:14" s="10" customFormat="1" ht="35.25" customHeight="1" x14ac:dyDescent="0.3">
      <c r="A94" s="460"/>
      <c r="B94" s="450"/>
      <c r="C94" s="450"/>
      <c r="D94" s="435"/>
      <c r="E94" s="435"/>
      <c r="F94" s="435"/>
      <c r="G94" s="435"/>
      <c r="H94" s="435"/>
      <c r="I94" s="9"/>
      <c r="J94" s="9"/>
      <c r="K94" s="9"/>
      <c r="N94" s="14"/>
    </row>
    <row r="95" spans="1:14" s="10" customFormat="1" ht="14.4" x14ac:dyDescent="0.3">
      <c r="A95" s="442">
        <v>1</v>
      </c>
      <c r="B95" s="442"/>
      <c r="C95" s="53">
        <v>2</v>
      </c>
      <c r="D95" s="54">
        <v>3</v>
      </c>
      <c r="E95" s="54">
        <v>4</v>
      </c>
      <c r="F95" s="54">
        <v>5</v>
      </c>
      <c r="G95" s="54" t="s">
        <v>60</v>
      </c>
      <c r="H95" s="54" t="s">
        <v>61</v>
      </c>
      <c r="I95" s="9"/>
      <c r="J95" s="9"/>
      <c r="K95" s="9"/>
      <c r="N95" s="14"/>
    </row>
    <row r="96" spans="1:14" s="10" customFormat="1" ht="14.4" x14ac:dyDescent="0.3">
      <c r="A96" s="471" t="s">
        <v>99</v>
      </c>
      <c r="B96" s="472"/>
      <c r="C96" s="159">
        <f>SUM(C97:C97)</f>
        <v>296822</v>
      </c>
      <c r="D96" s="159">
        <f t="shared" ref="D96:F96" si="33">SUM(D97:D97)</f>
        <v>50000</v>
      </c>
      <c r="E96" s="159">
        <f t="shared" si="33"/>
        <v>191589</v>
      </c>
      <c r="F96" s="159">
        <f t="shared" si="33"/>
        <v>0</v>
      </c>
      <c r="G96" s="159">
        <f>F96/C96*100</f>
        <v>0</v>
      </c>
      <c r="H96" s="362">
        <f>F96/E96*100</f>
        <v>0</v>
      </c>
      <c r="I96" s="9"/>
      <c r="J96" s="9"/>
      <c r="K96" s="9"/>
      <c r="N96" s="14"/>
    </row>
    <row r="97" spans="1:14" s="10" customFormat="1" ht="14.4" x14ac:dyDescent="0.3">
      <c r="A97" s="473" t="s">
        <v>101</v>
      </c>
      <c r="B97" s="474"/>
      <c r="C97" s="276">
        <v>296822</v>
      </c>
      <c r="D97" s="194">
        <v>50000</v>
      </c>
      <c r="E97" s="277">
        <v>191589</v>
      </c>
      <c r="F97" s="194"/>
      <c r="G97" s="163">
        <f>F97/C97*100</f>
        <v>0</v>
      </c>
      <c r="H97" s="364">
        <f>F97/E97*100</f>
        <v>0</v>
      </c>
      <c r="I97" s="9"/>
      <c r="J97" s="9"/>
      <c r="K97" s="9"/>
      <c r="N97" s="14"/>
    </row>
    <row r="98" spans="1:14" s="10" customFormat="1" ht="26.4" customHeight="1" x14ac:dyDescent="0.3">
      <c r="A98" s="477" t="s">
        <v>102</v>
      </c>
      <c r="B98" s="478"/>
      <c r="C98" s="150">
        <f>SUM(C96)</f>
        <v>296822</v>
      </c>
      <c r="D98" s="150">
        <f t="shared" ref="D98:F98" si="34">SUM(D96)</f>
        <v>50000</v>
      </c>
      <c r="E98" s="150">
        <f t="shared" si="34"/>
        <v>191589</v>
      </c>
      <c r="F98" s="150">
        <f t="shared" si="34"/>
        <v>0</v>
      </c>
      <c r="G98" s="150">
        <f>F98/C98*100</f>
        <v>0</v>
      </c>
      <c r="H98" s="150">
        <f>F98/E98*100</f>
        <v>0</v>
      </c>
      <c r="I98" s="9"/>
      <c r="J98" s="9"/>
      <c r="K98" s="9"/>
      <c r="N98" s="14"/>
    </row>
    <row r="99" spans="1:14" s="10" customFormat="1" ht="14.4" x14ac:dyDescent="0.3">
      <c r="A99" s="8"/>
      <c r="B99" s="8"/>
      <c r="C99" s="8"/>
      <c r="D99" s="9"/>
      <c r="E99" s="9"/>
      <c r="F99" s="9"/>
      <c r="G99" s="9"/>
      <c r="H99" s="9"/>
      <c r="I99" s="9"/>
      <c r="J99" s="9"/>
      <c r="K99" s="9"/>
      <c r="N99" s="14"/>
    </row>
    <row r="100" spans="1:14" s="34" customFormat="1" ht="14.4" x14ac:dyDescent="0.25">
      <c r="A100" s="64" t="s">
        <v>205</v>
      </c>
      <c r="B100" s="65"/>
      <c r="C100" s="65"/>
      <c r="D100" s="66"/>
      <c r="E100" s="66"/>
      <c r="F100" s="66"/>
      <c r="G100" s="66"/>
      <c r="H100" s="61"/>
      <c r="I100" s="17"/>
      <c r="J100" s="17"/>
      <c r="K100" s="17"/>
    </row>
    <row r="101" spans="1:14" s="67" customFormat="1" x14ac:dyDescent="0.25">
      <c r="A101" s="459" t="s">
        <v>27</v>
      </c>
      <c r="B101" s="449" t="s">
        <v>3</v>
      </c>
      <c r="C101" s="449" t="s">
        <v>113</v>
      </c>
      <c r="D101" s="434" t="s">
        <v>189</v>
      </c>
      <c r="E101" s="434" t="s">
        <v>190</v>
      </c>
      <c r="F101" s="434" t="s">
        <v>191</v>
      </c>
      <c r="G101" s="434" t="s">
        <v>59</v>
      </c>
      <c r="H101" s="434" t="s">
        <v>59</v>
      </c>
      <c r="I101" s="17"/>
      <c r="J101" s="17"/>
      <c r="K101" s="17"/>
    </row>
    <row r="102" spans="1:14" s="67" customFormat="1" x14ac:dyDescent="0.25">
      <c r="A102" s="460"/>
      <c r="B102" s="450"/>
      <c r="C102" s="450"/>
      <c r="D102" s="435"/>
      <c r="E102" s="435"/>
      <c r="F102" s="435"/>
      <c r="G102" s="435"/>
      <c r="H102" s="435"/>
      <c r="I102" s="17"/>
      <c r="J102" s="17"/>
      <c r="K102" s="17"/>
    </row>
    <row r="103" spans="1:14" s="67" customFormat="1" x14ac:dyDescent="0.25">
      <c r="A103" s="442">
        <v>1</v>
      </c>
      <c r="B103" s="442"/>
      <c r="C103" s="53">
        <v>2</v>
      </c>
      <c r="D103" s="54">
        <v>3</v>
      </c>
      <c r="E103" s="54">
        <v>4</v>
      </c>
      <c r="F103" s="54">
        <v>5</v>
      </c>
      <c r="G103" s="54" t="s">
        <v>60</v>
      </c>
      <c r="H103" s="54" t="s">
        <v>61</v>
      </c>
      <c r="I103" s="17"/>
      <c r="J103" s="17"/>
      <c r="K103" s="17"/>
    </row>
    <row r="104" spans="1:14" s="67" customFormat="1" ht="14.4" x14ac:dyDescent="0.25">
      <c r="A104" s="471" t="s">
        <v>99</v>
      </c>
      <c r="B104" s="472"/>
      <c r="C104" s="159">
        <f>SUM(C105:C105)</f>
        <v>0</v>
      </c>
      <c r="D104" s="159">
        <f t="shared" ref="D104:F104" si="35">SUM(D105:D105)</f>
        <v>0</v>
      </c>
      <c r="E104" s="159">
        <f t="shared" si="35"/>
        <v>101158</v>
      </c>
      <c r="F104" s="159">
        <f t="shared" si="35"/>
        <v>0</v>
      </c>
      <c r="G104" s="159" t="e">
        <f>F104/C104*100</f>
        <v>#DIV/0!</v>
      </c>
      <c r="H104" s="362">
        <f>F104/E104*100</f>
        <v>0</v>
      </c>
      <c r="I104" s="17"/>
      <c r="J104" s="17"/>
      <c r="K104" s="17"/>
    </row>
    <row r="105" spans="1:14" s="67" customFormat="1" ht="14.4" x14ac:dyDescent="0.25">
      <c r="A105" s="473" t="s">
        <v>216</v>
      </c>
      <c r="B105" s="474"/>
      <c r="C105" s="276"/>
      <c r="D105" s="194">
        <v>0</v>
      </c>
      <c r="E105" s="277">
        <v>101158</v>
      </c>
      <c r="F105" s="194"/>
      <c r="G105" s="163" t="e">
        <f>F105/C105*100</f>
        <v>#DIV/0!</v>
      </c>
      <c r="H105" s="364">
        <f>F105/E105*100</f>
        <v>0</v>
      </c>
      <c r="I105" s="17"/>
      <c r="J105" s="17"/>
      <c r="K105" s="17"/>
    </row>
    <row r="106" spans="1:14" s="67" customFormat="1" ht="14.4" x14ac:dyDescent="0.25">
      <c r="A106" s="477" t="s">
        <v>215</v>
      </c>
      <c r="B106" s="478"/>
      <c r="C106" s="150">
        <f>SUM(C104)</f>
        <v>0</v>
      </c>
      <c r="D106" s="150">
        <f t="shared" ref="D106:F106" si="36">SUM(D104)</f>
        <v>0</v>
      </c>
      <c r="E106" s="150">
        <f t="shared" si="36"/>
        <v>101158</v>
      </c>
      <c r="F106" s="150">
        <f t="shared" si="36"/>
        <v>0</v>
      </c>
      <c r="G106" s="150" t="e">
        <f>F106/C106*100</f>
        <v>#DIV/0!</v>
      </c>
      <c r="H106" s="150">
        <f>F106/E106*100</f>
        <v>0</v>
      </c>
      <c r="I106" s="17"/>
      <c r="J106" s="17"/>
      <c r="K106" s="17"/>
    </row>
    <row r="107" spans="1:14" s="67" customFormat="1" ht="14.4" x14ac:dyDescent="0.25">
      <c r="A107" s="8"/>
      <c r="B107" s="8"/>
      <c r="C107" s="8"/>
      <c r="D107" s="9"/>
      <c r="E107" s="9"/>
      <c r="F107" s="9"/>
      <c r="G107" s="9"/>
      <c r="H107" s="9"/>
      <c r="I107" s="17"/>
      <c r="J107" s="17"/>
      <c r="K107" s="17"/>
    </row>
    <row r="108" spans="1:14" s="67" customFormat="1" ht="18" x14ac:dyDescent="0.25">
      <c r="A108" s="483" t="s">
        <v>45</v>
      </c>
      <c r="B108" s="483"/>
      <c r="C108" s="431">
        <f>SUM(C87)</f>
        <v>9693247.8800000008</v>
      </c>
      <c r="D108" s="195">
        <f>SUM(D87)</f>
        <v>17382644</v>
      </c>
      <c r="E108" s="195">
        <f>SUM(E87)</f>
        <v>18668844</v>
      </c>
      <c r="F108" s="195">
        <f>SUM(F87)</f>
        <v>9153981.8499999996</v>
      </c>
      <c r="G108" s="196">
        <f>F108/C108*100</f>
        <v>94.436683796019864</v>
      </c>
      <c r="H108" s="196">
        <f>F108/E108*100</f>
        <v>49.033469078213948</v>
      </c>
      <c r="I108" s="17"/>
      <c r="J108" s="17"/>
      <c r="K108" s="17"/>
    </row>
    <row r="109" spans="1:14" s="67" customFormat="1" ht="18" x14ac:dyDescent="0.25">
      <c r="A109" s="483" t="s">
        <v>103</v>
      </c>
      <c r="B109" s="483"/>
      <c r="C109" s="196">
        <f>SUM(C108+C98+C106)</f>
        <v>9990069.8800000008</v>
      </c>
      <c r="D109" s="196">
        <f t="shared" ref="D109:F109" si="37">SUM(D108+D98+D106)</f>
        <v>17432644</v>
      </c>
      <c r="E109" s="428">
        <f t="shared" si="37"/>
        <v>18961591</v>
      </c>
      <c r="F109" s="427">
        <f t="shared" si="37"/>
        <v>9153981.8499999996</v>
      </c>
      <c r="G109" s="196">
        <f>F109/C109*100</f>
        <v>91.630808992899645</v>
      </c>
      <c r="H109" s="196">
        <f>F109/E109*100</f>
        <v>48.276443943970733</v>
      </c>
      <c r="I109" s="17"/>
      <c r="J109" s="17"/>
      <c r="K109" s="17"/>
    </row>
    <row r="110" spans="1:14" s="67" customFormat="1" x14ac:dyDescent="0.25">
      <c r="A110" s="1"/>
      <c r="B110" s="1"/>
      <c r="C110" s="1"/>
      <c r="D110" s="11"/>
      <c r="E110" s="11"/>
      <c r="F110" s="11"/>
      <c r="G110" s="11"/>
      <c r="H110" s="1"/>
      <c r="I110" s="17"/>
      <c r="J110" s="17"/>
      <c r="K110" s="17"/>
    </row>
    <row r="111" spans="1:14" s="67" customFormat="1" x14ac:dyDescent="0.25">
      <c r="A111" s="1"/>
      <c r="B111" s="1"/>
      <c r="C111" s="1"/>
      <c r="D111" s="11"/>
      <c r="E111" s="11"/>
      <c r="F111" s="11"/>
      <c r="G111" s="11"/>
      <c r="H111" s="1"/>
      <c r="I111" s="17"/>
      <c r="J111" s="17"/>
      <c r="K111" s="17"/>
    </row>
    <row r="112" spans="1:14" s="67" customFormat="1" x14ac:dyDescent="0.25">
      <c r="A112" s="1"/>
      <c r="B112" s="1"/>
      <c r="C112" s="1"/>
      <c r="D112" s="11"/>
      <c r="E112" s="11"/>
      <c r="F112" s="11"/>
      <c r="G112" s="11"/>
      <c r="H112" s="1"/>
      <c r="I112" s="17"/>
      <c r="J112" s="17"/>
      <c r="K112" s="17"/>
    </row>
    <row r="113" spans="1:14" s="67" customFormat="1" x14ac:dyDescent="0.25">
      <c r="A113" s="1"/>
      <c r="B113" s="1"/>
      <c r="C113" s="1"/>
      <c r="D113" s="11"/>
      <c r="E113" s="11"/>
      <c r="F113" s="11"/>
      <c r="G113" s="11"/>
      <c r="H113" s="1"/>
      <c r="I113" s="17"/>
      <c r="J113" s="17"/>
      <c r="K113" s="17"/>
    </row>
    <row r="114" spans="1:14" s="67" customFormat="1" x14ac:dyDescent="0.25">
      <c r="A114" s="1"/>
      <c r="B114" s="1"/>
      <c r="C114" s="1"/>
      <c r="D114" s="11"/>
      <c r="E114" s="11"/>
      <c r="F114" s="11"/>
      <c r="G114" s="11"/>
      <c r="H114" s="1"/>
      <c r="I114" s="17"/>
      <c r="J114" s="17"/>
      <c r="K114" s="17"/>
    </row>
    <row r="115" spans="1:14" s="67" customFormat="1" x14ac:dyDescent="0.25">
      <c r="A115" s="1"/>
      <c r="B115" s="1"/>
      <c r="C115" s="1"/>
      <c r="D115" s="11"/>
      <c r="E115" s="11"/>
      <c r="F115" s="11"/>
      <c r="G115" s="11"/>
      <c r="H115" s="1"/>
      <c r="I115" s="17"/>
      <c r="J115" s="17"/>
      <c r="K115" s="17"/>
    </row>
    <row r="116" spans="1:14" s="67" customFormat="1" ht="12" customHeight="1" x14ac:dyDescent="0.25">
      <c r="A116" s="1"/>
      <c r="B116" s="1"/>
      <c r="C116" s="1"/>
      <c r="D116" s="11"/>
      <c r="E116" s="11"/>
      <c r="F116" s="11"/>
      <c r="G116" s="11"/>
      <c r="H116" s="1"/>
      <c r="I116" s="17"/>
      <c r="J116" s="17"/>
      <c r="K116" s="17"/>
    </row>
    <row r="117" spans="1:14" s="67" customFormat="1" ht="25.8" customHeight="1" x14ac:dyDescent="0.25">
      <c r="A117" s="1"/>
      <c r="B117" s="1"/>
      <c r="C117" s="1"/>
      <c r="D117" s="11"/>
      <c r="E117" s="11"/>
      <c r="F117" s="11"/>
      <c r="G117" s="11"/>
      <c r="H117" s="1"/>
      <c r="I117" s="17"/>
      <c r="J117" s="17"/>
      <c r="K117" s="17"/>
    </row>
    <row r="118" spans="1:14" s="67" customFormat="1" x14ac:dyDescent="0.25">
      <c r="A118" s="1"/>
      <c r="B118" s="1"/>
      <c r="C118" s="1"/>
      <c r="D118" s="11"/>
      <c r="E118" s="11"/>
      <c r="F118" s="11"/>
      <c r="G118" s="11"/>
      <c r="H118" s="1"/>
      <c r="I118" s="17"/>
      <c r="J118" s="17"/>
      <c r="K118" s="17"/>
    </row>
    <row r="119" spans="1:14" s="10" customFormat="1" ht="14.4" x14ac:dyDescent="0.3">
      <c r="A119" s="1"/>
      <c r="B119" s="1"/>
      <c r="C119" s="1"/>
      <c r="D119" s="11"/>
      <c r="E119" s="11"/>
      <c r="F119" s="11"/>
      <c r="G119" s="11"/>
      <c r="H119" s="1"/>
      <c r="I119" s="9"/>
      <c r="J119" s="9"/>
      <c r="K119" s="9"/>
      <c r="N119" s="14"/>
    </row>
    <row r="120" spans="1:14" s="10" customFormat="1" ht="14.4" x14ac:dyDescent="0.3">
      <c r="A120" s="1"/>
      <c r="B120" s="1"/>
      <c r="C120" s="1"/>
      <c r="D120" s="11"/>
      <c r="E120" s="11"/>
      <c r="F120" s="11"/>
      <c r="G120" s="11"/>
      <c r="H120" s="1"/>
      <c r="I120" s="9"/>
      <c r="J120" s="9"/>
      <c r="K120" s="9"/>
      <c r="N120" s="14"/>
    </row>
    <row r="121" spans="1:14" s="10" customFormat="1" ht="14.4" x14ac:dyDescent="0.3">
      <c r="A121" s="1"/>
      <c r="B121" s="1"/>
      <c r="C121" s="1"/>
      <c r="D121" s="11"/>
      <c r="E121" s="11"/>
      <c r="F121" s="11"/>
      <c r="G121" s="11"/>
      <c r="H121" s="1"/>
      <c r="I121" s="9"/>
      <c r="J121" s="9"/>
      <c r="K121" s="9"/>
      <c r="N121" s="14"/>
    </row>
    <row r="122" spans="1:14" s="10" customFormat="1" ht="17.399999999999999" customHeight="1" x14ac:dyDescent="0.35">
      <c r="A122" s="481" t="s">
        <v>25</v>
      </c>
      <c r="B122" s="481"/>
      <c r="C122" s="481"/>
      <c r="D122" s="481"/>
      <c r="E122" s="481"/>
      <c r="F122" s="481"/>
      <c r="G122" s="481"/>
      <c r="H122" s="481"/>
      <c r="I122" s="9"/>
      <c r="J122" s="9"/>
      <c r="K122" s="9"/>
      <c r="N122" s="14"/>
    </row>
    <row r="123" spans="1:14" s="10" customFormat="1" ht="27.6" customHeight="1" x14ac:dyDescent="0.35">
      <c r="A123" s="181"/>
      <c r="B123" s="181"/>
      <c r="C123" s="181"/>
      <c r="D123" s="181"/>
      <c r="E123" s="181"/>
      <c r="F123" s="181"/>
      <c r="G123" s="181"/>
      <c r="H123" s="181"/>
      <c r="I123" s="9"/>
      <c r="J123" s="9"/>
      <c r="K123" s="9"/>
      <c r="N123" s="14"/>
    </row>
    <row r="124" spans="1:14" s="10" customFormat="1" ht="25.8" customHeight="1" x14ac:dyDescent="0.3">
      <c r="A124" s="36" t="s">
        <v>206</v>
      </c>
      <c r="B124" s="37"/>
      <c r="C124" s="37"/>
      <c r="D124" s="37"/>
      <c r="E124" s="37"/>
      <c r="F124" s="37"/>
      <c r="G124" s="37"/>
      <c r="H124" s="22"/>
      <c r="I124" s="9"/>
      <c r="J124" s="9"/>
      <c r="K124" s="9"/>
      <c r="N124" s="14"/>
    </row>
    <row r="125" spans="1:14" s="10" customFormat="1" ht="17.399999999999999" x14ac:dyDescent="0.3">
      <c r="A125" s="464" t="s">
        <v>181</v>
      </c>
      <c r="B125" s="464"/>
      <c r="C125" s="464"/>
      <c r="D125" s="464"/>
      <c r="E125" s="464"/>
      <c r="F125" s="464"/>
      <c r="G125" s="464"/>
      <c r="H125" s="464"/>
      <c r="I125" s="9"/>
      <c r="J125" s="9"/>
      <c r="K125" s="9"/>
      <c r="N125" s="14"/>
    </row>
    <row r="126" spans="1:14" s="10" customFormat="1" ht="17.399999999999999" x14ac:dyDescent="0.3">
      <c r="A126" s="479" t="s">
        <v>207</v>
      </c>
      <c r="B126" s="479"/>
      <c r="C126" s="479"/>
      <c r="D126" s="479"/>
      <c r="E126" s="480"/>
      <c r="F126" s="480"/>
      <c r="G126" s="51"/>
      <c r="H126" s="21"/>
      <c r="I126" s="9"/>
      <c r="J126" s="9"/>
      <c r="K126" s="9"/>
      <c r="N126" s="14"/>
    </row>
    <row r="127" spans="1:14" s="10" customFormat="1" ht="17.399999999999999" x14ac:dyDescent="0.3">
      <c r="A127" s="248"/>
      <c r="B127" s="248"/>
      <c r="C127" s="248"/>
      <c r="D127" s="248"/>
      <c r="E127" s="248"/>
      <c r="F127" s="248"/>
      <c r="G127" s="248"/>
      <c r="H127" s="21"/>
      <c r="I127" s="9"/>
      <c r="J127" s="9"/>
      <c r="K127" s="9"/>
      <c r="N127" s="14"/>
    </row>
    <row r="128" spans="1:14" s="10" customFormat="1" ht="14.4" x14ac:dyDescent="0.3">
      <c r="A128" s="10" t="s">
        <v>219</v>
      </c>
      <c r="B128" s="8"/>
      <c r="C128" s="8"/>
      <c r="D128" s="9"/>
      <c r="E128" s="9"/>
      <c r="F128" s="9"/>
      <c r="G128" s="9"/>
      <c r="H128" s="9"/>
      <c r="I128" s="9"/>
      <c r="J128" s="9"/>
      <c r="K128" s="9"/>
      <c r="N128" s="14"/>
    </row>
    <row r="129" spans="1:14" s="10" customFormat="1" ht="14.4" x14ac:dyDescent="0.3">
      <c r="A129" s="459" t="s">
        <v>62</v>
      </c>
      <c r="B129" s="449" t="s">
        <v>3</v>
      </c>
      <c r="C129" s="449" t="s">
        <v>113</v>
      </c>
      <c r="D129" s="434" t="s">
        <v>193</v>
      </c>
      <c r="E129" s="434" t="s">
        <v>190</v>
      </c>
      <c r="F129" s="434" t="s">
        <v>191</v>
      </c>
      <c r="G129" s="434" t="s">
        <v>59</v>
      </c>
      <c r="H129" s="434" t="s">
        <v>59</v>
      </c>
      <c r="I129" s="9"/>
      <c r="J129" s="9"/>
      <c r="K129" s="9"/>
      <c r="N129" s="14"/>
    </row>
    <row r="130" spans="1:14" s="10" customFormat="1" ht="22.2" customHeight="1" x14ac:dyDescent="0.3">
      <c r="A130" s="460"/>
      <c r="B130" s="450"/>
      <c r="C130" s="450"/>
      <c r="D130" s="435"/>
      <c r="E130" s="435"/>
      <c r="F130" s="435"/>
      <c r="G130" s="435"/>
      <c r="H130" s="435"/>
      <c r="I130" s="9"/>
      <c r="J130" s="9"/>
      <c r="K130" s="9"/>
      <c r="N130" s="14"/>
    </row>
    <row r="131" spans="1:14" s="10" customFormat="1" ht="14.4" x14ac:dyDescent="0.3">
      <c r="A131" s="442">
        <v>1</v>
      </c>
      <c r="B131" s="442"/>
      <c r="C131" s="53">
        <v>2</v>
      </c>
      <c r="D131" s="54">
        <v>3</v>
      </c>
      <c r="E131" s="54">
        <v>4</v>
      </c>
      <c r="F131" s="54">
        <v>5</v>
      </c>
      <c r="G131" s="54" t="s">
        <v>60</v>
      </c>
      <c r="H131" s="54" t="s">
        <v>61</v>
      </c>
      <c r="I131" s="9"/>
      <c r="J131" s="9"/>
      <c r="K131" s="9"/>
      <c r="N131" s="14"/>
    </row>
    <row r="132" spans="1:14" s="10" customFormat="1" ht="14.4" x14ac:dyDescent="0.3">
      <c r="A132" s="5">
        <v>32</v>
      </c>
      <c r="B132" s="6" t="s">
        <v>9</v>
      </c>
      <c r="C132" s="197">
        <f>SUM(C133)</f>
        <v>0</v>
      </c>
      <c r="D132" s="197">
        <f t="shared" ref="D132:F133" si="38">SUM(D133)</f>
        <v>0</v>
      </c>
      <c r="E132" s="197">
        <f t="shared" si="38"/>
        <v>0</v>
      </c>
      <c r="F132" s="197">
        <f t="shared" si="38"/>
        <v>8000</v>
      </c>
      <c r="G132" s="159" t="e">
        <f>F132/C132*100</f>
        <v>#DIV/0!</v>
      </c>
      <c r="H132" s="375" t="e">
        <f t="shared" ref="H132:H133" si="39">SUM(F132/E132*100)</f>
        <v>#DIV/0!</v>
      </c>
      <c r="I132" s="9"/>
      <c r="J132" s="9"/>
      <c r="K132" s="9"/>
      <c r="N132" s="14"/>
    </row>
    <row r="133" spans="1:14" s="10" customFormat="1" ht="27" customHeight="1" x14ac:dyDescent="0.3">
      <c r="A133" s="25">
        <v>322</v>
      </c>
      <c r="B133" s="26" t="s">
        <v>12</v>
      </c>
      <c r="C133" s="198">
        <f>SUM(C134)</f>
        <v>0</v>
      </c>
      <c r="D133" s="198">
        <f t="shared" si="38"/>
        <v>0</v>
      </c>
      <c r="E133" s="198">
        <f t="shared" si="38"/>
        <v>0</v>
      </c>
      <c r="F133" s="198">
        <f t="shared" si="38"/>
        <v>8000</v>
      </c>
      <c r="G133" s="159" t="e">
        <f t="shared" ref="G133:G134" si="40">F133/C133*100</f>
        <v>#DIV/0!</v>
      </c>
      <c r="H133" s="375" t="e">
        <f t="shared" si="39"/>
        <v>#DIV/0!</v>
      </c>
      <c r="I133" s="9"/>
      <c r="J133" s="9"/>
      <c r="K133" s="9"/>
      <c r="N133" s="14"/>
    </row>
    <row r="134" spans="1:14" s="10" customFormat="1" ht="14.4" x14ac:dyDescent="0.3">
      <c r="A134" s="15">
        <v>3223</v>
      </c>
      <c r="B134" s="16" t="s">
        <v>73</v>
      </c>
      <c r="C134" s="199"/>
      <c r="D134" s="161"/>
      <c r="E134" s="161"/>
      <c r="F134" s="161">
        <v>8000</v>
      </c>
      <c r="G134" s="183" t="e">
        <f t="shared" si="40"/>
        <v>#DIV/0!</v>
      </c>
      <c r="H134" s="375" t="e">
        <f>SUM(F134/E134*100)</f>
        <v>#DIV/0!</v>
      </c>
      <c r="I134" s="9"/>
      <c r="J134" s="9"/>
      <c r="K134" s="9"/>
      <c r="N134" s="14"/>
    </row>
    <row r="135" spans="1:14" s="10" customFormat="1" ht="14.4" x14ac:dyDescent="0.3">
      <c r="A135" s="475" t="s">
        <v>4</v>
      </c>
      <c r="B135" s="476"/>
      <c r="C135" s="150">
        <f>SUM(C132)</f>
        <v>0</v>
      </c>
      <c r="D135" s="150">
        <f t="shared" ref="D135:F135" si="41">SUM(D132)</f>
        <v>0</v>
      </c>
      <c r="E135" s="150">
        <f t="shared" si="41"/>
        <v>0</v>
      </c>
      <c r="F135" s="150">
        <f t="shared" si="41"/>
        <v>8000</v>
      </c>
      <c r="G135" s="150" t="e">
        <f>F135/C135*100</f>
        <v>#DIV/0!</v>
      </c>
      <c r="H135" s="150" t="e">
        <f>F135/E135*100</f>
        <v>#DIV/0!</v>
      </c>
      <c r="I135" s="9"/>
      <c r="J135" s="9"/>
      <c r="K135" s="9"/>
      <c r="N135" s="14"/>
    </row>
    <row r="136" spans="1:14" s="10" customFormat="1" ht="14.4" x14ac:dyDescent="0.3">
      <c r="A136" s="8"/>
      <c r="B136" s="8"/>
      <c r="C136" s="172"/>
      <c r="D136" s="172"/>
      <c r="E136" s="172"/>
      <c r="F136" s="172"/>
      <c r="G136" s="172"/>
      <c r="H136" s="172"/>
      <c r="I136" s="9"/>
      <c r="J136" s="9"/>
      <c r="K136" s="9"/>
      <c r="N136" s="14"/>
    </row>
    <row r="137" spans="1:14" s="10" customFormat="1" ht="14.4" x14ac:dyDescent="0.3">
      <c r="A137" s="8"/>
      <c r="B137" s="8"/>
      <c r="C137" s="8"/>
      <c r="D137" s="9"/>
      <c r="E137" s="9"/>
      <c r="F137" s="9"/>
      <c r="G137" s="9"/>
      <c r="H137" s="9"/>
      <c r="I137" s="9"/>
      <c r="J137" s="9"/>
      <c r="K137" s="9"/>
      <c r="N137" s="14"/>
    </row>
    <row r="138" spans="1:14" s="10" customFormat="1" ht="14.4" x14ac:dyDescent="0.3">
      <c r="A138" s="10" t="s">
        <v>63</v>
      </c>
      <c r="B138" s="8"/>
      <c r="C138" s="8"/>
      <c r="D138" s="9"/>
      <c r="E138" s="9"/>
      <c r="F138" s="9"/>
      <c r="G138" s="9"/>
      <c r="H138" s="9"/>
      <c r="I138" s="9"/>
      <c r="J138" s="9"/>
      <c r="K138" s="9"/>
      <c r="N138" s="14"/>
    </row>
    <row r="139" spans="1:14" s="10" customFormat="1" ht="14.4" x14ac:dyDescent="0.3">
      <c r="A139" s="459" t="s">
        <v>62</v>
      </c>
      <c r="B139" s="449" t="s">
        <v>3</v>
      </c>
      <c r="C139" s="449" t="s">
        <v>113</v>
      </c>
      <c r="D139" s="434" t="s">
        <v>189</v>
      </c>
      <c r="E139" s="434" t="s">
        <v>190</v>
      </c>
      <c r="F139" s="434" t="s">
        <v>191</v>
      </c>
      <c r="G139" s="434" t="s">
        <v>59</v>
      </c>
      <c r="H139" s="434" t="s">
        <v>59</v>
      </c>
      <c r="I139" s="9"/>
      <c r="J139" s="9"/>
      <c r="K139" s="9"/>
      <c r="N139" s="14"/>
    </row>
    <row r="140" spans="1:14" s="10" customFormat="1" ht="14.4" x14ac:dyDescent="0.3">
      <c r="A140" s="460"/>
      <c r="B140" s="450"/>
      <c r="C140" s="450"/>
      <c r="D140" s="435"/>
      <c r="E140" s="435"/>
      <c r="F140" s="435"/>
      <c r="G140" s="435"/>
      <c r="H140" s="435"/>
      <c r="I140" s="9"/>
      <c r="J140" s="9"/>
      <c r="K140" s="9"/>
      <c r="N140" s="14"/>
    </row>
    <row r="141" spans="1:14" s="10" customFormat="1" ht="14.4" x14ac:dyDescent="0.3">
      <c r="A141" s="442">
        <v>1</v>
      </c>
      <c r="B141" s="442"/>
      <c r="C141" s="53">
        <v>2</v>
      </c>
      <c r="D141" s="54">
        <v>3</v>
      </c>
      <c r="E141" s="54">
        <v>4</v>
      </c>
      <c r="F141" s="54">
        <v>5</v>
      </c>
      <c r="G141" s="54" t="s">
        <v>60</v>
      </c>
      <c r="H141" s="54" t="s">
        <v>61</v>
      </c>
      <c r="I141" s="9"/>
      <c r="J141" s="9"/>
      <c r="K141" s="9"/>
      <c r="N141" s="14"/>
    </row>
    <row r="142" spans="1:14" s="10" customFormat="1" ht="14.4" x14ac:dyDescent="0.3">
      <c r="A142" s="86">
        <v>31</v>
      </c>
      <c r="B142" s="6" t="s">
        <v>5</v>
      </c>
      <c r="C142" s="159">
        <f>SUM(C143,C147,C149)</f>
        <v>2553422.08</v>
      </c>
      <c r="D142" s="159">
        <f t="shared" ref="D142:F142" si="42">SUM(D143,D147,D149)</f>
        <v>4341622</v>
      </c>
      <c r="E142" s="159">
        <f t="shared" si="42"/>
        <v>4953422</v>
      </c>
      <c r="F142" s="159">
        <f t="shared" si="42"/>
        <v>2452183.8000000003</v>
      </c>
      <c r="G142" s="129">
        <f t="shared" ref="G142:G146" si="43">F142/C142*100</f>
        <v>96.035192113635986</v>
      </c>
      <c r="H142" s="373">
        <f t="shared" ref="H142:H143" si="44">SUM(F142/E142*100)</f>
        <v>49.504843318417052</v>
      </c>
      <c r="I142" s="9"/>
      <c r="J142" s="9"/>
      <c r="K142" s="9"/>
      <c r="N142" s="14"/>
    </row>
    <row r="143" spans="1:14" s="10" customFormat="1" ht="14.4" x14ac:dyDescent="0.3">
      <c r="A143" s="25">
        <v>311</v>
      </c>
      <c r="B143" s="26" t="s">
        <v>6</v>
      </c>
      <c r="C143" s="198">
        <f>SUM(C144:C146)</f>
        <v>1777384.1600000001</v>
      </c>
      <c r="D143" s="198">
        <f t="shared" ref="D143:F143" si="45">SUM(D144:D146)</f>
        <v>2836720</v>
      </c>
      <c r="E143" s="198">
        <f t="shared" si="45"/>
        <v>3454520</v>
      </c>
      <c r="F143" s="198">
        <f t="shared" si="45"/>
        <v>1790908.59</v>
      </c>
      <c r="G143" s="129">
        <f t="shared" si="43"/>
        <v>100.7609176622796</v>
      </c>
      <c r="H143" s="373">
        <f t="shared" si="44"/>
        <v>51.842472760325606</v>
      </c>
      <c r="I143" s="9"/>
      <c r="L143" s="14"/>
    </row>
    <row r="144" spans="1:14" ht="14.4" x14ac:dyDescent="0.3">
      <c r="A144" s="15">
        <v>3111</v>
      </c>
      <c r="B144" s="16" t="s">
        <v>65</v>
      </c>
      <c r="C144" s="199">
        <v>888194.14</v>
      </c>
      <c r="D144" s="161">
        <v>1306720</v>
      </c>
      <c r="E144" s="161">
        <v>1844520</v>
      </c>
      <c r="F144" s="161">
        <v>967269.18</v>
      </c>
      <c r="G144" s="183">
        <f t="shared" si="43"/>
        <v>108.90290044021231</v>
      </c>
      <c r="H144" s="375">
        <f>SUM(F144/E144*100)</f>
        <v>52.440156788758053</v>
      </c>
      <c r="I144" s="32"/>
      <c r="J144" s="32"/>
      <c r="K144" s="32"/>
      <c r="L144" s="27"/>
      <c r="M144" s="27"/>
    </row>
    <row r="145" spans="1:13" ht="14.4" x14ac:dyDescent="0.3">
      <c r="A145" s="15">
        <v>3113</v>
      </c>
      <c r="B145" s="16" t="s">
        <v>110</v>
      </c>
      <c r="C145" s="199">
        <v>120297.87</v>
      </c>
      <c r="D145" s="161">
        <v>30000</v>
      </c>
      <c r="E145" s="161">
        <v>80000</v>
      </c>
      <c r="F145" s="161">
        <v>55564.44</v>
      </c>
      <c r="G145" s="183">
        <f t="shared" si="43"/>
        <v>46.189047237494734</v>
      </c>
      <c r="H145" s="375">
        <f t="shared" ref="H145:H146" si="46">SUM(F145/E145*100)</f>
        <v>69.455550000000002</v>
      </c>
      <c r="I145" s="32"/>
      <c r="J145" s="32"/>
      <c r="K145" s="32"/>
      <c r="L145" s="27"/>
      <c r="M145" s="27"/>
    </row>
    <row r="146" spans="1:13" ht="14.4" x14ac:dyDescent="0.3">
      <c r="A146" s="15">
        <v>3114</v>
      </c>
      <c r="B146" s="16" t="s">
        <v>127</v>
      </c>
      <c r="C146" s="199">
        <v>768892.15</v>
      </c>
      <c r="D146" s="161">
        <v>1500000</v>
      </c>
      <c r="E146" s="161">
        <v>1530000</v>
      </c>
      <c r="F146" s="161">
        <v>768074.97</v>
      </c>
      <c r="G146" s="183">
        <f t="shared" si="43"/>
        <v>99.893719814931131</v>
      </c>
      <c r="H146" s="375">
        <f t="shared" si="46"/>
        <v>50.200978431372548</v>
      </c>
      <c r="I146" s="32"/>
      <c r="J146" s="32"/>
      <c r="K146" s="32"/>
      <c r="L146" s="27"/>
      <c r="M146" s="27"/>
    </row>
    <row r="147" spans="1:13" ht="28.2" customHeight="1" x14ac:dyDescent="0.3">
      <c r="A147" s="25">
        <v>312</v>
      </c>
      <c r="B147" s="26" t="s">
        <v>7</v>
      </c>
      <c r="C147" s="165">
        <f>SUM(C148)</f>
        <v>257753.84</v>
      </c>
      <c r="D147" s="165">
        <f t="shared" ref="D147:F147" si="47">SUM(D148)</f>
        <v>458000</v>
      </c>
      <c r="E147" s="165">
        <f t="shared" si="47"/>
        <v>458000</v>
      </c>
      <c r="F147" s="165">
        <f t="shared" si="47"/>
        <v>142196.53</v>
      </c>
      <c r="G147" s="159">
        <f t="shared" ref="G147" si="48">F147/C147*100</f>
        <v>55.16756995744467</v>
      </c>
      <c r="H147" s="376">
        <f t="shared" ref="H147:H151" si="49">F147/E147*100</f>
        <v>31.047277292576421</v>
      </c>
      <c r="I147" s="32"/>
      <c r="J147" s="32"/>
      <c r="K147" s="32"/>
      <c r="L147" s="27"/>
      <c r="M147" s="27"/>
    </row>
    <row r="148" spans="1:13" ht="14.4" x14ac:dyDescent="0.3">
      <c r="A148" s="15" t="s">
        <v>76</v>
      </c>
      <c r="B148" s="16" t="s">
        <v>7</v>
      </c>
      <c r="C148" s="160">
        <v>257753.84</v>
      </c>
      <c r="D148" s="161">
        <v>458000</v>
      </c>
      <c r="E148" s="161">
        <v>458000</v>
      </c>
      <c r="F148" s="161">
        <v>142196.53</v>
      </c>
      <c r="G148" s="183">
        <f t="shared" ref="G148:G151" si="50">F148/C148*100</f>
        <v>55.16756995744467</v>
      </c>
      <c r="H148" s="377">
        <f t="shared" si="49"/>
        <v>31.047277292576421</v>
      </c>
      <c r="I148" s="32"/>
      <c r="J148" s="32"/>
      <c r="K148" s="32"/>
      <c r="L148" s="27"/>
      <c r="M148" s="27"/>
    </row>
    <row r="149" spans="1:13" s="10" customFormat="1" ht="14.4" x14ac:dyDescent="0.3">
      <c r="A149" s="25">
        <v>313</v>
      </c>
      <c r="B149" s="26" t="s">
        <v>8</v>
      </c>
      <c r="C149" s="200">
        <f>SUM(C150:C151)</f>
        <v>518284.08</v>
      </c>
      <c r="D149" s="200">
        <f t="shared" ref="D149:F149" si="51">SUM(D150:D151)</f>
        <v>1046902</v>
      </c>
      <c r="E149" s="200">
        <f t="shared" si="51"/>
        <v>1040902</v>
      </c>
      <c r="F149" s="200">
        <f t="shared" si="51"/>
        <v>519078.68</v>
      </c>
      <c r="G149" s="159">
        <f t="shared" si="50"/>
        <v>100.1533136036129</v>
      </c>
      <c r="H149" s="376">
        <f t="shared" si="49"/>
        <v>49.868160499259297</v>
      </c>
      <c r="I149" s="9"/>
      <c r="L149" s="14"/>
    </row>
    <row r="150" spans="1:13" s="10" customFormat="1" ht="14.4" x14ac:dyDescent="0.3">
      <c r="A150" s="15">
        <v>3132</v>
      </c>
      <c r="B150" s="16" t="s">
        <v>66</v>
      </c>
      <c r="C150" s="199">
        <v>518284.08</v>
      </c>
      <c r="D150" s="201">
        <v>1040902</v>
      </c>
      <c r="E150" s="201">
        <v>1040902</v>
      </c>
      <c r="F150" s="202">
        <v>519078.68</v>
      </c>
      <c r="G150" s="183">
        <f t="shared" si="50"/>
        <v>100.1533136036129</v>
      </c>
      <c r="H150" s="377">
        <f t="shared" si="49"/>
        <v>49.868160499259297</v>
      </c>
      <c r="I150" s="9"/>
      <c r="L150" s="14"/>
    </row>
    <row r="151" spans="1:13" s="10" customFormat="1" ht="14.4" x14ac:dyDescent="0.3">
      <c r="A151" s="15">
        <v>3131</v>
      </c>
      <c r="B151" s="16"/>
      <c r="C151" s="199"/>
      <c r="D151" s="201">
        <v>6000</v>
      </c>
      <c r="E151" s="201"/>
      <c r="F151" s="202">
        <v>0</v>
      </c>
      <c r="G151" s="183" t="e">
        <f t="shared" si="50"/>
        <v>#DIV/0!</v>
      </c>
      <c r="H151" s="377" t="e">
        <f t="shared" si="49"/>
        <v>#DIV/0!</v>
      </c>
      <c r="I151" s="9"/>
      <c r="L151" s="14"/>
    </row>
    <row r="152" spans="1:13" s="10" customFormat="1" ht="14.4" x14ac:dyDescent="0.3">
      <c r="A152" s="25">
        <v>32</v>
      </c>
      <c r="B152" s="26" t="s">
        <v>9</v>
      </c>
      <c r="C152" s="165">
        <f>SUM(C153+C158+C166+C176+C177)</f>
        <v>2606769.84</v>
      </c>
      <c r="D152" s="165">
        <f t="shared" ref="D152:F152" si="52">SUM(D153+D158+D166+D176+D177)</f>
        <v>6370378</v>
      </c>
      <c r="E152" s="165">
        <f t="shared" si="52"/>
        <v>6887986</v>
      </c>
      <c r="F152" s="165">
        <f t="shared" si="52"/>
        <v>2980786.1300000004</v>
      </c>
      <c r="G152" s="165">
        <f>F152/C152*100</f>
        <v>114.34788312573083</v>
      </c>
      <c r="H152" s="376">
        <f>F152/E152*100</f>
        <v>43.275147916967313</v>
      </c>
      <c r="I152" s="9"/>
      <c r="L152" s="14"/>
    </row>
    <row r="153" spans="1:13" s="10" customFormat="1" ht="14.4" x14ac:dyDescent="0.3">
      <c r="A153" s="25">
        <v>321</v>
      </c>
      <c r="B153" s="26" t="s">
        <v>10</v>
      </c>
      <c r="C153" s="165">
        <f>SUM(C154:C157)</f>
        <v>178111.47</v>
      </c>
      <c r="D153" s="165">
        <f t="shared" ref="D153:F153" si="53">SUM(D154:D157)</f>
        <v>287000</v>
      </c>
      <c r="E153" s="165">
        <f t="shared" si="53"/>
        <v>337000</v>
      </c>
      <c r="F153" s="165">
        <f t="shared" si="53"/>
        <v>199777.4</v>
      </c>
      <c r="G153" s="165">
        <f>F153/C153*100</f>
        <v>112.16425309386307</v>
      </c>
      <c r="H153" s="376">
        <f>F153/E153*100</f>
        <v>59.281127596439163</v>
      </c>
      <c r="I153" s="9"/>
      <c r="L153" s="14"/>
    </row>
    <row r="154" spans="1:13" s="10" customFormat="1" ht="14.4" x14ac:dyDescent="0.3">
      <c r="A154" s="15" t="s">
        <v>68</v>
      </c>
      <c r="B154" s="16" t="s">
        <v>69</v>
      </c>
      <c r="C154" s="160">
        <v>0</v>
      </c>
      <c r="D154" s="161">
        <v>12000</v>
      </c>
      <c r="E154" s="161">
        <v>12000</v>
      </c>
      <c r="F154" s="161">
        <v>3090</v>
      </c>
      <c r="G154" s="131" t="e">
        <f t="shared" ref="G154:G191" si="54">F154/C154*100</f>
        <v>#DIV/0!</v>
      </c>
      <c r="H154" s="377">
        <f t="shared" ref="H154:H190" si="55">F154/E154*100</f>
        <v>25.75</v>
      </c>
      <c r="I154" s="9"/>
      <c r="L154" s="14"/>
    </row>
    <row r="155" spans="1:13" s="10" customFormat="1" ht="27.6" x14ac:dyDescent="0.3">
      <c r="A155" s="15" t="s">
        <v>70</v>
      </c>
      <c r="B155" s="16" t="s">
        <v>11</v>
      </c>
      <c r="C155" s="160">
        <v>174636.47</v>
      </c>
      <c r="D155" s="161">
        <v>250000</v>
      </c>
      <c r="E155" s="161">
        <v>300000</v>
      </c>
      <c r="F155" s="161">
        <v>192687.4</v>
      </c>
      <c r="G155" s="131">
        <f t="shared" si="54"/>
        <v>110.33628886337429</v>
      </c>
      <c r="H155" s="377">
        <f t="shared" si="55"/>
        <v>64.229133333333337</v>
      </c>
      <c r="I155" s="9"/>
      <c r="L155" s="14"/>
    </row>
    <row r="156" spans="1:13" s="34" customFormat="1" x14ac:dyDescent="0.25">
      <c r="A156" s="15">
        <v>3213</v>
      </c>
      <c r="B156" s="16" t="s">
        <v>128</v>
      </c>
      <c r="C156" s="160">
        <v>3475</v>
      </c>
      <c r="D156" s="161">
        <v>25000</v>
      </c>
      <c r="E156" s="161">
        <v>25000</v>
      </c>
      <c r="F156" s="161">
        <v>4000</v>
      </c>
      <c r="G156" s="131">
        <f t="shared" si="54"/>
        <v>115.10791366906474</v>
      </c>
      <c r="H156" s="377">
        <f t="shared" si="55"/>
        <v>16</v>
      </c>
      <c r="I156" s="17"/>
      <c r="L156" s="1"/>
    </row>
    <row r="157" spans="1:13" s="34" customFormat="1" x14ac:dyDescent="0.25">
      <c r="A157" s="15">
        <v>3214</v>
      </c>
      <c r="B157" s="16"/>
      <c r="C157" s="160"/>
      <c r="D157" s="161"/>
      <c r="E157" s="161"/>
      <c r="F157" s="161">
        <v>0</v>
      </c>
      <c r="G157" s="131" t="e">
        <f t="shared" si="54"/>
        <v>#DIV/0!</v>
      </c>
      <c r="H157" s="377" t="e">
        <f t="shared" si="55"/>
        <v>#DIV/0!</v>
      </c>
      <c r="I157" s="17"/>
      <c r="L157" s="1"/>
    </row>
    <row r="158" spans="1:13" s="34" customFormat="1" ht="14.4" x14ac:dyDescent="0.25">
      <c r="A158" s="25">
        <v>322</v>
      </c>
      <c r="B158" s="26" t="s">
        <v>12</v>
      </c>
      <c r="C158" s="165">
        <f>SUM(C160:C165)</f>
        <v>1734785.04</v>
      </c>
      <c r="D158" s="165">
        <f t="shared" ref="D158:F158" si="56">SUM(D160:D165)</f>
        <v>4831192</v>
      </c>
      <c r="E158" s="165">
        <f t="shared" si="56"/>
        <v>5177968</v>
      </c>
      <c r="F158" s="165">
        <f t="shared" si="56"/>
        <v>1960835.4300000002</v>
      </c>
      <c r="G158" s="165">
        <f t="shared" si="54"/>
        <v>113.03045534679042</v>
      </c>
      <c r="H158" s="376">
        <f t="shared" si="55"/>
        <v>37.868820935162212</v>
      </c>
      <c r="I158" s="17"/>
      <c r="L158" s="1"/>
    </row>
    <row r="159" spans="1:13" s="10" customFormat="1" ht="14.4" hidden="1" x14ac:dyDescent="0.3">
      <c r="A159" s="15" t="s">
        <v>71</v>
      </c>
      <c r="B159" s="16" t="s">
        <v>13</v>
      </c>
      <c r="C159" s="160">
        <v>918055.7</v>
      </c>
      <c r="D159" s="161">
        <v>580000</v>
      </c>
      <c r="E159" s="161">
        <v>595750</v>
      </c>
      <c r="F159" s="161">
        <v>544709.02</v>
      </c>
      <c r="G159" s="131">
        <f t="shared" si="54"/>
        <v>59.332894507381205</v>
      </c>
      <c r="H159" s="377">
        <f t="shared" si="55"/>
        <v>91.432483424255139</v>
      </c>
      <c r="I159" s="9"/>
      <c r="L159" s="14"/>
    </row>
    <row r="160" spans="1:13" s="10" customFormat="1" ht="14.4" x14ac:dyDescent="0.3">
      <c r="A160" s="15">
        <v>3221</v>
      </c>
      <c r="B160" s="16" t="s">
        <v>13</v>
      </c>
      <c r="C160" s="160">
        <v>173999.22</v>
      </c>
      <c r="D160" s="161">
        <v>423000</v>
      </c>
      <c r="E160" s="161">
        <v>444200</v>
      </c>
      <c r="F160" s="161">
        <v>164188.04</v>
      </c>
      <c r="G160" s="131">
        <f t="shared" si="54"/>
        <v>94.361365527960416</v>
      </c>
      <c r="H160" s="377">
        <f t="shared" si="55"/>
        <v>36.962638451148131</v>
      </c>
      <c r="I160" s="9"/>
      <c r="L160" s="14"/>
    </row>
    <row r="161" spans="1:13" s="34" customFormat="1" x14ac:dyDescent="0.25">
      <c r="A161" s="15">
        <v>3222</v>
      </c>
      <c r="B161" s="16" t="s">
        <v>129</v>
      </c>
      <c r="C161" s="160">
        <v>1153463.47</v>
      </c>
      <c r="D161" s="161">
        <v>2890000</v>
      </c>
      <c r="E161" s="161">
        <v>3130000</v>
      </c>
      <c r="F161" s="161">
        <v>1363694.53</v>
      </c>
      <c r="G161" s="131">
        <f t="shared" si="54"/>
        <v>118.22607004624084</v>
      </c>
      <c r="H161" s="377">
        <f t="shared" si="55"/>
        <v>43.56851533546326</v>
      </c>
      <c r="I161" s="17"/>
      <c r="L161" s="1"/>
    </row>
    <row r="162" spans="1:13" s="10" customFormat="1" ht="14.4" x14ac:dyDescent="0.3">
      <c r="A162" s="15" t="s">
        <v>72</v>
      </c>
      <c r="B162" s="16" t="s">
        <v>73</v>
      </c>
      <c r="C162" s="160">
        <v>344291.52</v>
      </c>
      <c r="D162" s="161">
        <v>1325560</v>
      </c>
      <c r="E162" s="161">
        <v>1342560</v>
      </c>
      <c r="F162" s="161">
        <v>341436.74</v>
      </c>
      <c r="G162" s="131">
        <f t="shared" si="54"/>
        <v>99.170824770822122</v>
      </c>
      <c r="H162" s="377">
        <f t="shared" si="55"/>
        <v>25.431767667739241</v>
      </c>
      <c r="I162" s="9"/>
      <c r="L162" s="14"/>
    </row>
    <row r="163" spans="1:13" s="10" customFormat="1" ht="27.6" x14ac:dyDescent="0.3">
      <c r="A163" s="15" t="s">
        <v>74</v>
      </c>
      <c r="B163" s="16" t="s">
        <v>75</v>
      </c>
      <c r="C163" s="160">
        <v>36709.25</v>
      </c>
      <c r="D163" s="161">
        <v>74000</v>
      </c>
      <c r="E163" s="161">
        <v>98000</v>
      </c>
      <c r="F163" s="161">
        <v>61674.080000000002</v>
      </c>
      <c r="G163" s="131">
        <f t="shared" si="54"/>
        <v>168.00691923697707</v>
      </c>
      <c r="H163" s="377">
        <f t="shared" si="55"/>
        <v>62.932734693877556</v>
      </c>
      <c r="I163" s="9"/>
      <c r="L163" s="14"/>
    </row>
    <row r="164" spans="1:13" s="10" customFormat="1" ht="14.4" x14ac:dyDescent="0.3">
      <c r="A164" s="15">
        <v>3225</v>
      </c>
      <c r="B164" s="16" t="s">
        <v>169</v>
      </c>
      <c r="C164" s="160">
        <v>25922.58</v>
      </c>
      <c r="D164" s="161">
        <v>53632</v>
      </c>
      <c r="E164" s="161">
        <v>98208</v>
      </c>
      <c r="F164" s="161">
        <v>29842.04</v>
      </c>
      <c r="G164" s="131">
        <f t="shared" si="54"/>
        <v>115.11986846988225</v>
      </c>
      <c r="H164" s="377">
        <f t="shared" si="55"/>
        <v>30.386567285760833</v>
      </c>
      <c r="I164" s="9"/>
      <c r="L164" s="14"/>
    </row>
    <row r="165" spans="1:13" s="27" customFormat="1" ht="14.4" x14ac:dyDescent="0.3">
      <c r="A165" s="15">
        <v>3227</v>
      </c>
      <c r="B165" s="16" t="s">
        <v>131</v>
      </c>
      <c r="C165" s="160">
        <v>399</v>
      </c>
      <c r="D165" s="161">
        <v>65000</v>
      </c>
      <c r="E165" s="161">
        <v>65000</v>
      </c>
      <c r="F165" s="161">
        <v>0</v>
      </c>
      <c r="G165" s="131">
        <f t="shared" si="54"/>
        <v>0</v>
      </c>
      <c r="H165" s="377">
        <f t="shared" si="55"/>
        <v>0</v>
      </c>
      <c r="I165" s="9"/>
    </row>
    <row r="166" spans="1:13" s="27" customFormat="1" ht="14.4" x14ac:dyDescent="0.3">
      <c r="A166" s="25">
        <v>323</v>
      </c>
      <c r="B166" s="26" t="s">
        <v>14</v>
      </c>
      <c r="C166" s="165">
        <f>SUM(C167:C175)</f>
        <v>658218.85</v>
      </c>
      <c r="D166" s="165">
        <f t="shared" ref="D166:F166" si="57">SUM(D167:D175)</f>
        <v>1157480</v>
      </c>
      <c r="E166" s="165">
        <f t="shared" si="57"/>
        <v>1263052</v>
      </c>
      <c r="F166" s="165">
        <f t="shared" si="57"/>
        <v>759494.83000000007</v>
      </c>
      <c r="G166" s="165">
        <f t="shared" si="54"/>
        <v>115.3863688346209</v>
      </c>
      <c r="H166" s="376">
        <f t="shared" si="55"/>
        <v>60.131715083781202</v>
      </c>
      <c r="I166" s="9"/>
    </row>
    <row r="167" spans="1:13" ht="19.5" customHeight="1" x14ac:dyDescent="0.3">
      <c r="A167" s="15" t="s">
        <v>77</v>
      </c>
      <c r="B167" s="16" t="s">
        <v>78</v>
      </c>
      <c r="C167" s="205">
        <v>19881.439999999999</v>
      </c>
      <c r="D167" s="161">
        <v>43100</v>
      </c>
      <c r="E167" s="161">
        <v>43100</v>
      </c>
      <c r="F167" s="161">
        <v>20900.490000000002</v>
      </c>
      <c r="G167" s="131">
        <f t="shared" si="54"/>
        <v>105.12563476287433</v>
      </c>
      <c r="H167" s="377">
        <f t="shared" si="55"/>
        <v>48.493016241299308</v>
      </c>
      <c r="I167" s="32"/>
      <c r="J167" s="32"/>
      <c r="K167" s="32"/>
      <c r="L167" s="27"/>
      <c r="M167" s="27"/>
    </row>
    <row r="168" spans="1:13" ht="14.4" x14ac:dyDescent="0.3">
      <c r="A168" s="15" t="s">
        <v>79</v>
      </c>
      <c r="B168" s="16" t="s">
        <v>80</v>
      </c>
      <c r="C168" s="205">
        <v>258728.37</v>
      </c>
      <c r="D168" s="161">
        <v>365000</v>
      </c>
      <c r="E168" s="161">
        <v>443832</v>
      </c>
      <c r="F168" s="161">
        <v>379013.99</v>
      </c>
      <c r="G168" s="131">
        <f t="shared" si="54"/>
        <v>146.49108252025087</v>
      </c>
      <c r="H168" s="377">
        <f t="shared" si="55"/>
        <v>85.395823194361824</v>
      </c>
      <c r="I168" s="32"/>
      <c r="J168" s="32"/>
      <c r="K168" s="32"/>
      <c r="L168" s="27"/>
      <c r="M168" s="27"/>
    </row>
    <row r="169" spans="1:13" ht="19.5" customHeight="1" x14ac:dyDescent="0.3">
      <c r="A169" s="15">
        <v>3233</v>
      </c>
      <c r="B169" s="16" t="s">
        <v>132</v>
      </c>
      <c r="C169" s="205">
        <v>13732.13</v>
      </c>
      <c r="D169" s="161">
        <v>20000</v>
      </c>
      <c r="E169" s="161">
        <v>20000</v>
      </c>
      <c r="F169" s="161">
        <v>0</v>
      </c>
      <c r="G169" s="131">
        <f t="shared" si="54"/>
        <v>0</v>
      </c>
      <c r="H169" s="377">
        <f t="shared" si="55"/>
        <v>0</v>
      </c>
      <c r="I169" s="32"/>
      <c r="J169" s="32"/>
      <c r="K169" s="32"/>
      <c r="L169" s="27"/>
      <c r="M169" s="27"/>
    </row>
    <row r="170" spans="1:13" ht="19.5" customHeight="1" x14ac:dyDescent="0.3">
      <c r="A170" s="15" t="s">
        <v>81</v>
      </c>
      <c r="B170" s="16" t="s">
        <v>82</v>
      </c>
      <c r="C170" s="205">
        <v>304188.2</v>
      </c>
      <c r="D170" s="161">
        <v>588880</v>
      </c>
      <c r="E170" s="161">
        <v>595620</v>
      </c>
      <c r="F170" s="161">
        <v>302756.32</v>
      </c>
      <c r="G170" s="131">
        <f t="shared" si="54"/>
        <v>99.529278256027027</v>
      </c>
      <c r="H170" s="377">
        <f t="shared" si="55"/>
        <v>50.830448943957563</v>
      </c>
      <c r="I170" s="32"/>
      <c r="J170" s="32"/>
      <c r="K170" s="32"/>
      <c r="L170" s="27"/>
      <c r="M170" s="27"/>
    </row>
    <row r="171" spans="1:13" ht="14.4" x14ac:dyDescent="0.3">
      <c r="A171" s="15">
        <v>3235</v>
      </c>
      <c r="B171" s="16" t="s">
        <v>133</v>
      </c>
      <c r="C171" s="205">
        <v>0</v>
      </c>
      <c r="D171" s="161">
        <v>0</v>
      </c>
      <c r="E171" s="161">
        <v>0</v>
      </c>
      <c r="F171" s="161">
        <v>0</v>
      </c>
      <c r="G171" s="131" t="e">
        <f t="shared" si="54"/>
        <v>#DIV/0!</v>
      </c>
      <c r="H171" s="377" t="e">
        <f t="shared" si="55"/>
        <v>#DIV/0!</v>
      </c>
      <c r="I171" s="32"/>
      <c r="J171" s="32"/>
      <c r="K171" s="32"/>
      <c r="L171" s="27"/>
      <c r="M171" s="27"/>
    </row>
    <row r="172" spans="1:13" ht="14.4" x14ac:dyDescent="0.3">
      <c r="A172" s="15">
        <v>3236</v>
      </c>
      <c r="B172" s="16" t="s">
        <v>170</v>
      </c>
      <c r="C172" s="205">
        <v>24074.959999999999</v>
      </c>
      <c r="D172" s="161">
        <v>50000</v>
      </c>
      <c r="E172" s="161">
        <v>50000</v>
      </c>
      <c r="F172" s="161">
        <v>26144.5</v>
      </c>
      <c r="G172" s="131">
        <f t="shared" si="54"/>
        <v>108.59623442780384</v>
      </c>
      <c r="H172" s="377">
        <f t="shared" si="55"/>
        <v>52.288999999999994</v>
      </c>
      <c r="I172" s="32"/>
      <c r="J172" s="32"/>
      <c r="K172" s="32"/>
      <c r="L172" s="27"/>
      <c r="M172" s="27"/>
    </row>
    <row r="173" spans="1:13" ht="14.4" x14ac:dyDescent="0.3">
      <c r="A173" s="15">
        <v>3237</v>
      </c>
      <c r="B173" s="16" t="s">
        <v>135</v>
      </c>
      <c r="C173" s="205">
        <v>0</v>
      </c>
      <c r="D173" s="161">
        <v>10000</v>
      </c>
      <c r="E173" s="161">
        <v>30000</v>
      </c>
      <c r="F173" s="161">
        <v>4990.53</v>
      </c>
      <c r="G173" s="131" t="e">
        <f t="shared" si="54"/>
        <v>#DIV/0!</v>
      </c>
      <c r="H173" s="377">
        <f t="shared" si="55"/>
        <v>16.635100000000001</v>
      </c>
      <c r="I173" s="32"/>
      <c r="J173" s="32"/>
      <c r="K173" s="32"/>
      <c r="L173" s="27"/>
      <c r="M173" s="27"/>
    </row>
    <row r="174" spans="1:13" ht="24" customHeight="1" x14ac:dyDescent="0.3">
      <c r="A174" s="15" t="s">
        <v>83</v>
      </c>
      <c r="B174" s="16" t="s">
        <v>84</v>
      </c>
      <c r="C174" s="205">
        <v>29568.75</v>
      </c>
      <c r="D174" s="161">
        <v>53000</v>
      </c>
      <c r="E174" s="161">
        <v>53000</v>
      </c>
      <c r="F174" s="161">
        <v>20060</v>
      </c>
      <c r="G174" s="131">
        <f t="shared" si="54"/>
        <v>67.8418938913549</v>
      </c>
      <c r="H174" s="377">
        <f t="shared" si="55"/>
        <v>37.849056603773583</v>
      </c>
      <c r="I174" s="179"/>
      <c r="J174" s="180"/>
      <c r="K174" s="180"/>
      <c r="L174" s="27"/>
      <c r="M174" s="27"/>
    </row>
    <row r="175" spans="1:13" ht="14.4" x14ac:dyDescent="0.3">
      <c r="A175" s="15">
        <v>3239</v>
      </c>
      <c r="B175" s="16" t="s">
        <v>15</v>
      </c>
      <c r="C175" s="205">
        <v>8045</v>
      </c>
      <c r="D175" s="161">
        <v>27500</v>
      </c>
      <c r="E175" s="161">
        <v>27500</v>
      </c>
      <c r="F175" s="161">
        <v>5629</v>
      </c>
      <c r="G175" s="131">
        <f t="shared" si="54"/>
        <v>69.968924798011187</v>
      </c>
      <c r="H175" s="377">
        <f t="shared" si="55"/>
        <v>20.469090909090909</v>
      </c>
      <c r="I175" s="12"/>
      <c r="J175" s="12"/>
      <c r="K175" s="12"/>
      <c r="L175" s="27"/>
      <c r="M175" s="27"/>
    </row>
    <row r="176" spans="1:13" ht="14.4" x14ac:dyDescent="0.3">
      <c r="A176" s="100">
        <v>324</v>
      </c>
      <c r="B176" s="101" t="s">
        <v>111</v>
      </c>
      <c r="C176" s="205">
        <v>0</v>
      </c>
      <c r="D176" s="161">
        <v>0</v>
      </c>
      <c r="E176" s="161">
        <v>0</v>
      </c>
      <c r="F176" s="130">
        <v>0</v>
      </c>
      <c r="G176" s="165" t="e">
        <f t="shared" si="54"/>
        <v>#DIV/0!</v>
      </c>
      <c r="H176" s="376" t="e">
        <f t="shared" si="55"/>
        <v>#DIV/0!</v>
      </c>
      <c r="I176" s="12"/>
      <c r="J176" s="12"/>
      <c r="K176" s="12"/>
      <c r="L176" s="27"/>
      <c r="M176" s="27"/>
    </row>
    <row r="177" spans="1:13" ht="14.4" x14ac:dyDescent="0.3">
      <c r="A177" s="100">
        <v>329</v>
      </c>
      <c r="B177" s="101" t="s">
        <v>16</v>
      </c>
      <c r="C177" s="165">
        <f>SUM(C178:C183)</f>
        <v>35654.480000000003</v>
      </c>
      <c r="D177" s="165">
        <f t="shared" ref="D177:F177" si="58">SUM(D178:D183)</f>
        <v>94706</v>
      </c>
      <c r="E177" s="165">
        <f t="shared" si="58"/>
        <v>109966</v>
      </c>
      <c r="F177" s="165">
        <f t="shared" si="58"/>
        <v>60678.47</v>
      </c>
      <c r="G177" s="165">
        <f t="shared" si="54"/>
        <v>170.18470049205595</v>
      </c>
      <c r="H177" s="376">
        <f t="shared" si="55"/>
        <v>55.179300874815851</v>
      </c>
      <c r="I177" s="12"/>
      <c r="J177" s="12"/>
      <c r="K177" s="12"/>
      <c r="L177" s="27"/>
      <c r="M177" s="27"/>
    </row>
    <row r="178" spans="1:13" ht="27.6" x14ac:dyDescent="0.3">
      <c r="A178" s="15" t="s">
        <v>85</v>
      </c>
      <c r="B178" s="16" t="s">
        <v>86</v>
      </c>
      <c r="C178" s="205"/>
      <c r="D178" s="161"/>
      <c r="E178" s="161"/>
      <c r="F178" s="161"/>
      <c r="G178" s="131" t="e">
        <f t="shared" si="54"/>
        <v>#DIV/0!</v>
      </c>
      <c r="H178" s="377" t="e">
        <f t="shared" si="55"/>
        <v>#DIV/0!</v>
      </c>
      <c r="I178" s="12"/>
      <c r="J178" s="12"/>
      <c r="K178" s="12"/>
      <c r="L178" s="27"/>
      <c r="M178" s="27"/>
    </row>
    <row r="179" spans="1:13" ht="14.4" x14ac:dyDescent="0.3">
      <c r="A179" s="15">
        <v>3292</v>
      </c>
      <c r="B179" s="16" t="s">
        <v>136</v>
      </c>
      <c r="C179" s="205">
        <v>20524.61</v>
      </c>
      <c r="D179" s="161">
        <v>48000</v>
      </c>
      <c r="E179" s="161">
        <v>48000</v>
      </c>
      <c r="F179" s="161">
        <v>31414.54</v>
      </c>
      <c r="G179" s="131">
        <f t="shared" si="54"/>
        <v>153.0579143769358</v>
      </c>
      <c r="H179" s="377">
        <f t="shared" si="55"/>
        <v>65.446958333333342</v>
      </c>
      <c r="I179" s="12"/>
      <c r="J179" s="12"/>
      <c r="K179" s="12"/>
      <c r="L179" s="27"/>
      <c r="M179" s="27"/>
    </row>
    <row r="180" spans="1:13" ht="14.4" customHeight="1" x14ac:dyDescent="0.3">
      <c r="A180" s="15" t="s">
        <v>87</v>
      </c>
      <c r="B180" s="16" t="s">
        <v>88</v>
      </c>
      <c r="C180" s="205"/>
      <c r="D180" s="161">
        <v>10000</v>
      </c>
      <c r="E180" s="161">
        <v>10000</v>
      </c>
      <c r="F180" s="161">
        <v>0</v>
      </c>
      <c r="G180" s="131" t="e">
        <f t="shared" si="54"/>
        <v>#DIV/0!</v>
      </c>
      <c r="H180" s="377">
        <f t="shared" si="55"/>
        <v>0</v>
      </c>
      <c r="I180" s="12"/>
      <c r="J180" s="12"/>
      <c r="K180" s="12"/>
      <c r="L180" s="27"/>
      <c r="M180" s="27"/>
    </row>
    <row r="181" spans="1:13" ht="29.25" customHeight="1" x14ac:dyDescent="0.3">
      <c r="A181" s="15">
        <v>3295</v>
      </c>
      <c r="B181" s="16" t="s">
        <v>89</v>
      </c>
      <c r="C181" s="205">
        <v>10777.5</v>
      </c>
      <c r="D181" s="161">
        <v>6500</v>
      </c>
      <c r="E181" s="161">
        <v>6500</v>
      </c>
      <c r="F181" s="161">
        <v>2939.99</v>
      </c>
      <c r="G181" s="131">
        <f t="shared" si="54"/>
        <v>27.278960797958707</v>
      </c>
      <c r="H181" s="377">
        <f t="shared" si="55"/>
        <v>45.230615384615383</v>
      </c>
      <c r="I181" s="18"/>
      <c r="J181" s="31"/>
      <c r="K181" s="31"/>
      <c r="L181" s="27"/>
      <c r="M181" s="27"/>
    </row>
    <row r="182" spans="1:13" ht="14.4" x14ac:dyDescent="0.3">
      <c r="A182" s="15">
        <v>3296</v>
      </c>
      <c r="B182" s="16" t="s">
        <v>137</v>
      </c>
      <c r="C182" s="205">
        <v>0</v>
      </c>
      <c r="D182" s="161">
        <v>5000</v>
      </c>
      <c r="E182" s="161">
        <v>5000</v>
      </c>
      <c r="F182" s="161">
        <v>0</v>
      </c>
      <c r="G182" s="131" t="e">
        <f t="shared" si="54"/>
        <v>#DIV/0!</v>
      </c>
      <c r="H182" s="377">
        <f t="shared" si="55"/>
        <v>0</v>
      </c>
      <c r="I182" s="18"/>
      <c r="J182" s="31"/>
      <c r="K182" s="31"/>
      <c r="L182" s="27"/>
      <c r="M182" s="27"/>
    </row>
    <row r="183" spans="1:13" ht="27" customHeight="1" x14ac:dyDescent="0.3">
      <c r="A183" s="15" t="s">
        <v>90</v>
      </c>
      <c r="B183" s="16" t="s">
        <v>16</v>
      </c>
      <c r="C183" s="205">
        <v>4352.37</v>
      </c>
      <c r="D183" s="161">
        <v>25206</v>
      </c>
      <c r="E183" s="161">
        <v>40466</v>
      </c>
      <c r="F183" s="161">
        <v>26323.94</v>
      </c>
      <c r="G183" s="131">
        <f t="shared" si="54"/>
        <v>604.81852416039987</v>
      </c>
      <c r="H183" s="377">
        <f t="shared" si="55"/>
        <v>65.051994266791866</v>
      </c>
      <c r="I183" s="32"/>
      <c r="J183" s="32"/>
      <c r="K183" s="32"/>
      <c r="L183" s="27"/>
      <c r="M183" s="27"/>
    </row>
    <row r="184" spans="1:13" s="14" customFormat="1" ht="14.4" x14ac:dyDescent="0.3">
      <c r="A184" s="25">
        <v>34</v>
      </c>
      <c r="B184" s="26" t="s">
        <v>17</v>
      </c>
      <c r="C184" s="165">
        <f>SUM(C185)</f>
        <v>18996.669999999998</v>
      </c>
      <c r="D184" s="165">
        <f t="shared" ref="D184:F184" si="59">SUM(D185)</f>
        <v>36000</v>
      </c>
      <c r="E184" s="165">
        <f t="shared" si="59"/>
        <v>48000</v>
      </c>
      <c r="F184" s="165">
        <f t="shared" si="59"/>
        <v>24334.560000000001</v>
      </c>
      <c r="G184" s="165">
        <f t="shared" si="54"/>
        <v>128.09908262869232</v>
      </c>
      <c r="H184" s="376">
        <f t="shared" si="55"/>
        <v>50.697000000000003</v>
      </c>
      <c r="I184" s="32"/>
      <c r="J184" s="32"/>
      <c r="K184" s="32"/>
      <c r="L184" s="27"/>
      <c r="M184" s="27"/>
    </row>
    <row r="185" spans="1:13" s="61" customFormat="1" ht="14.4" x14ac:dyDescent="0.25">
      <c r="A185" s="25">
        <v>343</v>
      </c>
      <c r="B185" s="26" t="s">
        <v>18</v>
      </c>
      <c r="C185" s="165">
        <f>SUM(C186:C187)</f>
        <v>18996.669999999998</v>
      </c>
      <c r="D185" s="165">
        <f t="shared" ref="D185:F185" si="60">SUM(D186:D187)</f>
        <v>36000</v>
      </c>
      <c r="E185" s="165">
        <f t="shared" si="60"/>
        <v>48000</v>
      </c>
      <c r="F185" s="165">
        <f t="shared" si="60"/>
        <v>24334.560000000001</v>
      </c>
      <c r="G185" s="165">
        <f t="shared" si="54"/>
        <v>128.09908262869232</v>
      </c>
      <c r="H185" s="376">
        <f t="shared" si="55"/>
        <v>50.697000000000003</v>
      </c>
    </row>
    <row r="186" spans="1:13" s="61" customFormat="1" ht="14.4" x14ac:dyDescent="0.25">
      <c r="A186" s="206">
        <v>3431</v>
      </c>
      <c r="B186" s="26" t="s">
        <v>195</v>
      </c>
      <c r="C186" s="131">
        <v>18996.669999999998</v>
      </c>
      <c r="D186" s="131">
        <v>36000</v>
      </c>
      <c r="E186" s="131">
        <v>48000</v>
      </c>
      <c r="F186" s="131">
        <v>24334.560000000001</v>
      </c>
      <c r="G186" s="131">
        <f t="shared" si="54"/>
        <v>128.09908262869232</v>
      </c>
      <c r="H186" s="377">
        <f t="shared" si="55"/>
        <v>50.697000000000003</v>
      </c>
    </row>
    <row r="187" spans="1:13" ht="13.95" customHeight="1" x14ac:dyDescent="0.25">
      <c r="A187" s="206">
        <v>3433</v>
      </c>
      <c r="B187" s="207" t="s">
        <v>138</v>
      </c>
      <c r="C187" s="158"/>
      <c r="D187" s="131"/>
      <c r="E187" s="131"/>
      <c r="F187" s="131">
        <v>0</v>
      </c>
      <c r="G187" s="131" t="e">
        <f t="shared" si="54"/>
        <v>#DIV/0!</v>
      </c>
      <c r="H187" s="377" t="e">
        <f t="shared" si="55"/>
        <v>#DIV/0!</v>
      </c>
    </row>
    <row r="188" spans="1:13" ht="30.6" customHeight="1" x14ac:dyDescent="0.25">
      <c r="A188" s="25">
        <v>37</v>
      </c>
      <c r="B188" s="26" t="s">
        <v>197</v>
      </c>
      <c r="C188" s="165">
        <f>SUM(C189)</f>
        <v>2800</v>
      </c>
      <c r="D188" s="165">
        <f t="shared" ref="D188:F189" si="61">SUM(D189)</f>
        <v>6000</v>
      </c>
      <c r="E188" s="165">
        <f t="shared" si="61"/>
        <v>15000</v>
      </c>
      <c r="F188" s="165">
        <f t="shared" si="61"/>
        <v>3000</v>
      </c>
      <c r="G188" s="131">
        <f t="shared" si="54"/>
        <v>107.14285714285714</v>
      </c>
      <c r="H188" s="376">
        <f t="shared" si="55"/>
        <v>20</v>
      </c>
    </row>
    <row r="189" spans="1:13" ht="28.8" x14ac:dyDescent="0.25">
      <c r="A189" s="25">
        <v>372</v>
      </c>
      <c r="B189" s="26" t="s">
        <v>141</v>
      </c>
      <c r="C189" s="165">
        <f>SUM(C190)</f>
        <v>2800</v>
      </c>
      <c r="D189" s="165">
        <f t="shared" si="61"/>
        <v>6000</v>
      </c>
      <c r="E189" s="165">
        <f t="shared" si="61"/>
        <v>15000</v>
      </c>
      <c r="F189" s="165">
        <f t="shared" si="61"/>
        <v>3000</v>
      </c>
      <c r="G189" s="131">
        <f t="shared" si="54"/>
        <v>107.14285714285714</v>
      </c>
      <c r="H189" s="376">
        <f t="shared" si="55"/>
        <v>20</v>
      </c>
    </row>
    <row r="190" spans="1:13" ht="28.2" customHeight="1" x14ac:dyDescent="0.25">
      <c r="A190" s="206">
        <v>3721</v>
      </c>
      <c r="B190" s="207" t="s">
        <v>196</v>
      </c>
      <c r="C190" s="158">
        <v>2800</v>
      </c>
      <c r="D190" s="131">
        <v>6000</v>
      </c>
      <c r="E190" s="131">
        <v>15000</v>
      </c>
      <c r="F190" s="131">
        <v>3000</v>
      </c>
      <c r="G190" s="131">
        <f t="shared" si="54"/>
        <v>107.14285714285714</v>
      </c>
      <c r="H190" s="377">
        <f t="shared" si="55"/>
        <v>20</v>
      </c>
    </row>
    <row r="191" spans="1:13" s="14" customFormat="1" ht="14.4" x14ac:dyDescent="0.25">
      <c r="A191" s="475" t="s">
        <v>4</v>
      </c>
      <c r="B191" s="476"/>
      <c r="C191" s="150">
        <f>SUM(C142+C152+C184+C188)</f>
        <v>5181988.59</v>
      </c>
      <c r="D191" s="150">
        <f t="shared" ref="D191:F191" si="62">SUM(D142+D152+D184+D188)</f>
        <v>10754000</v>
      </c>
      <c r="E191" s="150">
        <f t="shared" si="62"/>
        <v>11904408</v>
      </c>
      <c r="F191" s="150">
        <f t="shared" si="62"/>
        <v>5460304.4900000002</v>
      </c>
      <c r="G191" s="155">
        <f t="shared" si="54"/>
        <v>105.37083197244168</v>
      </c>
      <c r="H191" s="150">
        <f>F191/E191*100</f>
        <v>45.867921277563738</v>
      </c>
    </row>
    <row r="192" spans="1:13" s="14" customFormat="1" ht="14.4" x14ac:dyDescent="0.25">
      <c r="A192" s="8"/>
      <c r="B192" s="8"/>
      <c r="C192" s="172"/>
      <c r="D192" s="172"/>
      <c r="E192" s="172"/>
      <c r="F192" s="172"/>
      <c r="G192" s="204"/>
      <c r="H192" s="172"/>
    </row>
    <row r="193" spans="1:8" ht="14.4" x14ac:dyDescent="0.25">
      <c r="A193" s="30" t="s">
        <v>104</v>
      </c>
      <c r="B193" s="426"/>
      <c r="C193" s="8"/>
      <c r="D193" s="9"/>
      <c r="E193" s="9"/>
      <c r="F193" s="9"/>
      <c r="G193" s="9"/>
      <c r="H193" s="9"/>
    </row>
    <row r="194" spans="1:8" x14ac:dyDescent="0.25">
      <c r="A194" s="459" t="s">
        <v>62</v>
      </c>
      <c r="B194" s="449" t="s">
        <v>3</v>
      </c>
      <c r="C194" s="449" t="s">
        <v>113</v>
      </c>
      <c r="D194" s="434" t="s">
        <v>189</v>
      </c>
      <c r="E194" s="434" t="s">
        <v>190</v>
      </c>
      <c r="F194" s="434" t="s">
        <v>191</v>
      </c>
      <c r="G194" s="434" t="s">
        <v>59</v>
      </c>
      <c r="H194" s="434" t="s">
        <v>59</v>
      </c>
    </row>
    <row r="195" spans="1:8" x14ac:dyDescent="0.25">
      <c r="A195" s="460"/>
      <c r="B195" s="450"/>
      <c r="C195" s="450"/>
      <c r="D195" s="435"/>
      <c r="E195" s="435"/>
      <c r="F195" s="435"/>
      <c r="G195" s="435"/>
      <c r="H195" s="435"/>
    </row>
    <row r="196" spans="1:8" x14ac:dyDescent="0.25">
      <c r="A196" s="442">
        <v>1</v>
      </c>
      <c r="B196" s="442"/>
      <c r="C196" s="53">
        <v>2</v>
      </c>
      <c r="D196" s="54">
        <v>3</v>
      </c>
      <c r="E196" s="54">
        <v>4</v>
      </c>
      <c r="F196" s="54">
        <v>5</v>
      </c>
      <c r="G196" s="54" t="s">
        <v>60</v>
      </c>
      <c r="H196" s="54" t="s">
        <v>61</v>
      </c>
    </row>
    <row r="197" spans="1:8" ht="14.4" x14ac:dyDescent="0.25">
      <c r="A197" s="5">
        <v>32</v>
      </c>
      <c r="B197" s="6" t="s">
        <v>9</v>
      </c>
      <c r="C197" s="46">
        <f>SUM(C198:C198)</f>
        <v>0</v>
      </c>
      <c r="D197" s="46">
        <f t="shared" ref="D197:F197" si="63">SUM(D198:D198)</f>
        <v>0</v>
      </c>
      <c r="E197" s="46">
        <f t="shared" si="63"/>
        <v>0</v>
      </c>
      <c r="F197" s="159">
        <f t="shared" si="63"/>
        <v>0</v>
      </c>
      <c r="G197" s="46" t="e">
        <f t="shared" ref="G197:G205" si="64">F197/C197*100</f>
        <v>#DIV/0!</v>
      </c>
      <c r="H197" s="378" t="e">
        <f t="shared" ref="H197:H205" si="65">F197/E197*100</f>
        <v>#DIV/0!</v>
      </c>
    </row>
    <row r="198" spans="1:8" ht="30.6" customHeight="1" x14ac:dyDescent="0.25">
      <c r="A198" s="25">
        <v>322</v>
      </c>
      <c r="B198" s="26" t="s">
        <v>12</v>
      </c>
      <c r="C198" s="69">
        <f>C199</f>
        <v>0</v>
      </c>
      <c r="D198" s="69">
        <f t="shared" ref="D198:F198" si="66">D199</f>
        <v>0</v>
      </c>
      <c r="E198" s="69">
        <f t="shared" si="66"/>
        <v>0</v>
      </c>
      <c r="F198" s="417">
        <f t="shared" si="66"/>
        <v>0</v>
      </c>
      <c r="G198" s="59" t="e">
        <f t="shared" si="64"/>
        <v>#DIV/0!</v>
      </c>
      <c r="H198" s="379" t="e">
        <f t="shared" si="65"/>
        <v>#DIV/0!</v>
      </c>
    </row>
    <row r="199" spans="1:8" ht="18.600000000000001" customHeight="1" x14ac:dyDescent="0.25">
      <c r="A199" s="48">
        <v>3225</v>
      </c>
      <c r="B199" s="47" t="s">
        <v>218</v>
      </c>
      <c r="C199" s="87"/>
      <c r="D199" s="63"/>
      <c r="E199" s="63"/>
      <c r="F199" s="416">
        <v>0</v>
      </c>
      <c r="G199" s="63" t="e">
        <f t="shared" si="64"/>
        <v>#DIV/0!</v>
      </c>
      <c r="H199" s="380" t="e">
        <f t="shared" si="65"/>
        <v>#DIV/0!</v>
      </c>
    </row>
    <row r="200" spans="1:8" ht="22.8" customHeight="1" x14ac:dyDescent="0.25">
      <c r="A200" s="102">
        <v>42</v>
      </c>
      <c r="B200" s="403" t="s">
        <v>20</v>
      </c>
      <c r="C200" s="408">
        <f>C201</f>
        <v>0</v>
      </c>
      <c r="D200" s="408">
        <f t="shared" ref="D200:F200" si="67">D201</f>
        <v>0</v>
      </c>
      <c r="E200" s="410">
        <f t="shared" si="67"/>
        <v>187381</v>
      </c>
      <c r="F200" s="410">
        <f t="shared" si="67"/>
        <v>187380.5</v>
      </c>
      <c r="G200" s="18" t="e">
        <f t="shared" si="64"/>
        <v>#DIV/0!</v>
      </c>
      <c r="H200" s="407">
        <f t="shared" si="65"/>
        <v>99.999733163981404</v>
      </c>
    </row>
    <row r="201" spans="1:8" ht="14.4" x14ac:dyDescent="0.25">
      <c r="A201" s="102">
        <v>422</v>
      </c>
      <c r="B201" s="403" t="s">
        <v>19</v>
      </c>
      <c r="C201" s="408">
        <f>SUM(C202:C204)</f>
        <v>0</v>
      </c>
      <c r="D201" s="408">
        <f t="shared" ref="D201:F201" si="68">SUM(D202:D204)</f>
        <v>0</v>
      </c>
      <c r="E201" s="410">
        <f t="shared" si="68"/>
        <v>187381</v>
      </c>
      <c r="F201" s="410">
        <f t="shared" si="68"/>
        <v>187380.5</v>
      </c>
      <c r="G201" s="18" t="e">
        <f t="shared" si="64"/>
        <v>#DIV/0!</v>
      </c>
      <c r="H201" s="407">
        <f t="shared" si="65"/>
        <v>99.999733163981404</v>
      </c>
    </row>
    <row r="202" spans="1:8" ht="14.4" x14ac:dyDescent="0.25">
      <c r="A202" s="99">
        <v>4222</v>
      </c>
      <c r="B202" s="403" t="s">
        <v>93</v>
      </c>
      <c r="C202" s="408"/>
      <c r="D202" s="408"/>
      <c r="E202" s="411">
        <v>83306</v>
      </c>
      <c r="F202" s="411">
        <v>83306</v>
      </c>
      <c r="G202" s="18" t="e">
        <f t="shared" si="64"/>
        <v>#DIV/0!</v>
      </c>
      <c r="H202" s="407">
        <f t="shared" si="65"/>
        <v>100</v>
      </c>
    </row>
    <row r="203" spans="1:8" x14ac:dyDescent="0.25">
      <c r="A203" s="99">
        <v>4223</v>
      </c>
      <c r="B203" s="403" t="s">
        <v>146</v>
      </c>
      <c r="C203" s="406"/>
      <c r="D203" s="18"/>
      <c r="E203" s="412">
        <v>98221</v>
      </c>
      <c r="F203" s="412">
        <v>98220.75</v>
      </c>
      <c r="G203" s="18" t="e">
        <f t="shared" si="64"/>
        <v>#DIV/0!</v>
      </c>
      <c r="H203" s="407">
        <f t="shared" si="65"/>
        <v>99.999745471945928</v>
      </c>
    </row>
    <row r="204" spans="1:8" x14ac:dyDescent="0.25">
      <c r="A204" s="99">
        <v>4227</v>
      </c>
      <c r="B204" s="403" t="s">
        <v>217</v>
      </c>
      <c r="C204" s="406"/>
      <c r="D204" s="18"/>
      <c r="E204" s="412">
        <v>5854</v>
      </c>
      <c r="F204" s="412">
        <v>5853.75</v>
      </c>
      <c r="G204" s="18" t="e">
        <f t="shared" si="64"/>
        <v>#DIV/0!</v>
      </c>
      <c r="H204" s="407">
        <f t="shared" si="65"/>
        <v>99.995729415784083</v>
      </c>
    </row>
    <row r="205" spans="1:8" ht="14.4" x14ac:dyDescent="0.25">
      <c r="A205" s="475" t="s">
        <v>4</v>
      </c>
      <c r="B205" s="476"/>
      <c r="C205" s="7">
        <f>SUM(C197,C200)</f>
        <v>0</v>
      </c>
      <c r="D205" s="7">
        <f t="shared" ref="D205:F205" si="69">SUM(D197,D200)</f>
        <v>0</v>
      </c>
      <c r="E205" s="150">
        <f t="shared" si="69"/>
        <v>187381</v>
      </c>
      <c r="F205" s="150">
        <f t="shared" si="69"/>
        <v>187380.5</v>
      </c>
      <c r="G205" s="7" t="e">
        <f t="shared" si="64"/>
        <v>#DIV/0!</v>
      </c>
      <c r="H205" s="7">
        <f t="shared" si="65"/>
        <v>99.999733163981404</v>
      </c>
    </row>
    <row r="206" spans="1:8" ht="14.4" x14ac:dyDescent="0.25">
      <c r="A206" s="8"/>
      <c r="B206" s="8"/>
      <c r="C206" s="9"/>
      <c r="D206" s="9"/>
      <c r="E206" s="9"/>
      <c r="F206" s="9"/>
      <c r="G206" s="9"/>
      <c r="H206" s="9"/>
    </row>
    <row r="207" spans="1:8" s="10" customFormat="1" ht="14.4" x14ac:dyDescent="0.3">
      <c r="A207" s="8"/>
      <c r="B207" s="8"/>
      <c r="C207" s="8"/>
      <c r="D207" s="9"/>
      <c r="E207" s="9"/>
      <c r="F207" s="9"/>
      <c r="G207" s="9"/>
      <c r="H207" s="9"/>
    </row>
    <row r="208" spans="1:8" ht="14.4" x14ac:dyDescent="0.3">
      <c r="A208" s="10" t="s">
        <v>214</v>
      </c>
      <c r="B208" s="426"/>
      <c r="C208" s="8"/>
      <c r="D208" s="9"/>
      <c r="E208" s="9"/>
      <c r="F208" s="9"/>
      <c r="G208" s="9"/>
      <c r="H208" s="9"/>
    </row>
    <row r="209" spans="1:8" x14ac:dyDescent="0.25">
      <c r="A209" s="459" t="s">
        <v>62</v>
      </c>
      <c r="B209" s="449" t="s">
        <v>3</v>
      </c>
      <c r="C209" s="449" t="s">
        <v>113</v>
      </c>
      <c r="D209" s="434" t="s">
        <v>189</v>
      </c>
      <c r="E209" s="434" t="s">
        <v>190</v>
      </c>
      <c r="F209" s="434" t="s">
        <v>191</v>
      </c>
      <c r="G209" s="434" t="s">
        <v>59</v>
      </c>
      <c r="H209" s="434" t="s">
        <v>59</v>
      </c>
    </row>
    <row r="210" spans="1:8" x14ac:dyDescent="0.25">
      <c r="A210" s="460"/>
      <c r="B210" s="450"/>
      <c r="C210" s="450"/>
      <c r="D210" s="435"/>
      <c r="E210" s="435"/>
      <c r="F210" s="435"/>
      <c r="G210" s="435"/>
      <c r="H210" s="435"/>
    </row>
    <row r="211" spans="1:8" x14ac:dyDescent="0.25">
      <c r="A211" s="470">
        <v>1</v>
      </c>
      <c r="B211" s="470"/>
      <c r="C211" s="214">
        <v>2</v>
      </c>
      <c r="D211" s="215">
        <v>3</v>
      </c>
      <c r="E211" s="215">
        <v>4</v>
      </c>
      <c r="F211" s="215">
        <v>5</v>
      </c>
      <c r="G211" s="215" t="s">
        <v>60</v>
      </c>
      <c r="H211" s="215" t="s">
        <v>61</v>
      </c>
    </row>
    <row r="212" spans="1:8" ht="14.4" x14ac:dyDescent="0.25">
      <c r="A212" s="220">
        <v>31</v>
      </c>
      <c r="B212" s="221" t="s">
        <v>5</v>
      </c>
      <c r="C212" s="222">
        <f>SUM(C213,C216)</f>
        <v>0</v>
      </c>
      <c r="D212" s="222">
        <f t="shared" ref="D212:F212" si="70">SUM(D213,D216)</f>
        <v>0</v>
      </c>
      <c r="E212" s="222">
        <f t="shared" si="70"/>
        <v>0</v>
      </c>
      <c r="F212" s="222">
        <f t="shared" si="70"/>
        <v>0</v>
      </c>
      <c r="G212" s="222" t="e">
        <f>F212/C212*100</f>
        <v>#DIV/0!</v>
      </c>
      <c r="H212" s="381" t="e">
        <f>F212/E212*100</f>
        <v>#DIV/0!</v>
      </c>
    </row>
    <row r="213" spans="1:8" ht="14.4" x14ac:dyDescent="0.25">
      <c r="A213" s="220">
        <v>311</v>
      </c>
      <c r="B213" s="221" t="s">
        <v>174</v>
      </c>
      <c r="C213" s="222">
        <f>SUM(C214:C215)</f>
        <v>0</v>
      </c>
      <c r="D213" s="222">
        <f t="shared" ref="D213:F213" si="71">SUM(D214:D215)</f>
        <v>0</v>
      </c>
      <c r="E213" s="222">
        <f t="shared" si="71"/>
        <v>0</v>
      </c>
      <c r="F213" s="222">
        <f t="shared" si="71"/>
        <v>0</v>
      </c>
      <c r="G213" s="222" t="e">
        <f>F213/C213*100</f>
        <v>#DIV/0!</v>
      </c>
      <c r="H213" s="381" t="e">
        <f>F213/E213*100</f>
        <v>#DIV/0!</v>
      </c>
    </row>
    <row r="214" spans="1:8" x14ac:dyDescent="0.25">
      <c r="A214" s="223">
        <v>3111</v>
      </c>
      <c r="B214" s="224" t="s">
        <v>6</v>
      </c>
      <c r="C214" s="211"/>
      <c r="D214" s="225"/>
      <c r="E214" s="225"/>
      <c r="F214" s="225"/>
      <c r="G214" s="225" t="e">
        <f t="shared" ref="G214:G225" si="72">F214/C214*100</f>
        <v>#DIV/0!</v>
      </c>
      <c r="H214" s="382" t="e">
        <f t="shared" ref="H214:H225" si="73">F214/E214*100</f>
        <v>#DIV/0!</v>
      </c>
    </row>
    <row r="215" spans="1:8" x14ac:dyDescent="0.25">
      <c r="A215" s="223">
        <v>3114</v>
      </c>
      <c r="B215" s="224" t="s">
        <v>127</v>
      </c>
      <c r="C215" s="211"/>
      <c r="D215" s="225"/>
      <c r="E215" s="225"/>
      <c r="F215" s="225"/>
      <c r="G215" s="225" t="e">
        <f t="shared" si="72"/>
        <v>#DIV/0!</v>
      </c>
      <c r="H215" s="382" t="e">
        <f>F215/E215*100</f>
        <v>#DIV/0!</v>
      </c>
    </row>
    <row r="216" spans="1:8" ht="14.4" x14ac:dyDescent="0.25">
      <c r="A216" s="220">
        <v>313</v>
      </c>
      <c r="B216" s="221" t="s">
        <v>8</v>
      </c>
      <c r="C216" s="222">
        <f>SUM(C217)</f>
        <v>0</v>
      </c>
      <c r="D216" s="222">
        <f t="shared" ref="D216:F216" si="74">SUM(D217)</f>
        <v>0</v>
      </c>
      <c r="E216" s="222">
        <f t="shared" si="74"/>
        <v>0</v>
      </c>
      <c r="F216" s="222">
        <f t="shared" si="74"/>
        <v>0</v>
      </c>
      <c r="G216" s="222" t="e">
        <f t="shared" si="72"/>
        <v>#DIV/0!</v>
      </c>
      <c r="H216" s="381" t="e">
        <f t="shared" si="73"/>
        <v>#DIV/0!</v>
      </c>
    </row>
    <row r="217" spans="1:8" x14ac:dyDescent="0.25">
      <c r="A217" s="223">
        <v>3132</v>
      </c>
      <c r="B217" s="224" t="s">
        <v>66</v>
      </c>
      <c r="C217" s="211"/>
      <c r="D217" s="225"/>
      <c r="E217" s="225"/>
      <c r="F217" s="225"/>
      <c r="G217" s="225" t="e">
        <f t="shared" si="72"/>
        <v>#DIV/0!</v>
      </c>
      <c r="H217" s="382" t="e">
        <f t="shared" si="73"/>
        <v>#DIV/0!</v>
      </c>
    </row>
    <row r="218" spans="1:8" ht="14.4" x14ac:dyDescent="0.25">
      <c r="A218" s="169">
        <v>32</v>
      </c>
      <c r="B218" s="101" t="s">
        <v>9</v>
      </c>
      <c r="C218" s="170">
        <f>SUM(C219,C221)</f>
        <v>0</v>
      </c>
      <c r="D218" s="170">
        <f t="shared" ref="D218:F218" si="75">SUM(D219,D221)</f>
        <v>0</v>
      </c>
      <c r="E218" s="170">
        <f t="shared" si="75"/>
        <v>0</v>
      </c>
      <c r="F218" s="170">
        <f t="shared" si="75"/>
        <v>0</v>
      </c>
      <c r="G218" s="222" t="e">
        <f t="shared" si="72"/>
        <v>#DIV/0!</v>
      </c>
      <c r="H218" s="381" t="e">
        <f t="shared" si="73"/>
        <v>#DIV/0!</v>
      </c>
    </row>
    <row r="219" spans="1:8" ht="14.4" x14ac:dyDescent="0.25">
      <c r="A219" s="251">
        <v>322</v>
      </c>
      <c r="B219" s="252" t="s">
        <v>12</v>
      </c>
      <c r="C219" s="253">
        <f>SUM(C220)</f>
        <v>0</v>
      </c>
      <c r="D219" s="253">
        <f t="shared" ref="D219:F219" si="76">SUM(D220)</f>
        <v>0</v>
      </c>
      <c r="E219" s="253">
        <f t="shared" si="76"/>
        <v>0</v>
      </c>
      <c r="F219" s="253">
        <f t="shared" si="76"/>
        <v>0</v>
      </c>
      <c r="G219" s="222" t="e">
        <f t="shared" si="72"/>
        <v>#DIV/0!</v>
      </c>
      <c r="H219" s="381" t="e">
        <f>F219/E219*100</f>
        <v>#DIV/0!</v>
      </c>
    </row>
    <row r="220" spans="1:8" x14ac:dyDescent="0.25">
      <c r="A220" s="254">
        <v>3222</v>
      </c>
      <c r="B220" s="255" t="s">
        <v>129</v>
      </c>
      <c r="C220" s="256"/>
      <c r="D220" s="256">
        <v>0</v>
      </c>
      <c r="E220" s="219">
        <v>0</v>
      </c>
      <c r="F220" s="219">
        <v>0</v>
      </c>
      <c r="G220" s="225" t="e">
        <f t="shared" si="72"/>
        <v>#DIV/0!</v>
      </c>
      <c r="H220" s="382" t="e">
        <f>F220/E220*100</f>
        <v>#DIV/0!</v>
      </c>
    </row>
    <row r="221" spans="1:8" ht="14.4" x14ac:dyDescent="0.25">
      <c r="A221" s="261">
        <v>323</v>
      </c>
      <c r="B221" s="208" t="s">
        <v>14</v>
      </c>
      <c r="C221" s="262">
        <f>SUM(C222)</f>
        <v>0</v>
      </c>
      <c r="D221" s="262">
        <f t="shared" ref="D221:F221" si="77">SUM(D222)</f>
        <v>0</v>
      </c>
      <c r="E221" s="262">
        <f t="shared" si="77"/>
        <v>0</v>
      </c>
      <c r="F221" s="262">
        <f t="shared" si="77"/>
        <v>0</v>
      </c>
      <c r="G221" s="222" t="e">
        <f t="shared" si="72"/>
        <v>#DIV/0!</v>
      </c>
      <c r="H221" s="381" t="e">
        <f t="shared" si="73"/>
        <v>#DIV/0!</v>
      </c>
    </row>
    <row r="222" spans="1:8" x14ac:dyDescent="0.25">
      <c r="A222" s="257">
        <v>3232</v>
      </c>
      <c r="B222" s="258" t="s">
        <v>80</v>
      </c>
      <c r="C222" s="259"/>
      <c r="D222" s="260"/>
      <c r="E222" s="260"/>
      <c r="F222" s="260"/>
      <c r="G222" s="225" t="e">
        <f t="shared" si="72"/>
        <v>#DIV/0!</v>
      </c>
      <c r="H222" s="382" t="e">
        <f t="shared" si="73"/>
        <v>#DIV/0!</v>
      </c>
    </row>
    <row r="223" spans="1:8" ht="27" customHeight="1" x14ac:dyDescent="0.25">
      <c r="A223" s="257">
        <v>42</v>
      </c>
      <c r="B223" s="258" t="s">
        <v>20</v>
      </c>
      <c r="C223" s="409">
        <f>C224</f>
        <v>0</v>
      </c>
      <c r="D223" s="409">
        <f t="shared" ref="D223:F224" si="78">D224</f>
        <v>0</v>
      </c>
      <c r="E223" s="409">
        <f t="shared" si="78"/>
        <v>101158</v>
      </c>
      <c r="F223" s="409">
        <f t="shared" si="78"/>
        <v>101158</v>
      </c>
      <c r="G223" s="246" t="e">
        <f t="shared" si="72"/>
        <v>#DIV/0!</v>
      </c>
      <c r="H223" s="389">
        <f t="shared" si="73"/>
        <v>100</v>
      </c>
    </row>
    <row r="224" spans="1:8" ht="14.4" x14ac:dyDescent="0.25">
      <c r="A224" s="257">
        <v>422</v>
      </c>
      <c r="B224" s="258" t="s">
        <v>19</v>
      </c>
      <c r="C224" s="409">
        <f>C225</f>
        <v>0</v>
      </c>
      <c r="D224" s="409">
        <f t="shared" si="78"/>
        <v>0</v>
      </c>
      <c r="E224" s="409">
        <f t="shared" si="78"/>
        <v>101158</v>
      </c>
      <c r="F224" s="409">
        <f t="shared" si="78"/>
        <v>101158</v>
      </c>
      <c r="G224" s="246" t="e">
        <f t="shared" si="72"/>
        <v>#DIV/0!</v>
      </c>
      <c r="H224" s="389">
        <f t="shared" si="73"/>
        <v>100</v>
      </c>
    </row>
    <row r="225" spans="1:8" x14ac:dyDescent="0.25">
      <c r="A225" s="257">
        <v>4223</v>
      </c>
      <c r="B225" s="258" t="s">
        <v>146</v>
      </c>
      <c r="C225" s="259"/>
      <c r="D225" s="260"/>
      <c r="E225" s="260">
        <v>101158</v>
      </c>
      <c r="F225" s="260">
        <v>101158</v>
      </c>
      <c r="G225" s="246" t="e">
        <f t="shared" si="72"/>
        <v>#DIV/0!</v>
      </c>
      <c r="H225" s="389">
        <f t="shared" si="73"/>
        <v>100</v>
      </c>
    </row>
    <row r="226" spans="1:8" ht="29.4" customHeight="1" x14ac:dyDescent="0.25">
      <c r="A226" s="475" t="s">
        <v>4</v>
      </c>
      <c r="B226" s="476"/>
      <c r="C226" s="213">
        <f>SUM(C212,C218)</f>
        <v>0</v>
      </c>
      <c r="D226" s="213">
        <f t="shared" ref="D226" si="79">SUM(D212,D218)</f>
        <v>0</v>
      </c>
      <c r="E226" s="213">
        <f>SUM(E212,E218,E223)</f>
        <v>101158</v>
      </c>
      <c r="F226" s="213">
        <f>SUM(F212,F218,F223)</f>
        <v>101158</v>
      </c>
      <c r="G226" s="213" t="e">
        <f>F226/C226*100</f>
        <v>#DIV/0!</v>
      </c>
      <c r="H226" s="213">
        <f>F226/E226*100</f>
        <v>100</v>
      </c>
    </row>
    <row r="227" spans="1:8" ht="14.4" x14ac:dyDescent="0.25">
      <c r="A227" s="8"/>
      <c r="B227" s="8"/>
      <c r="C227" s="8"/>
      <c r="D227" s="9"/>
      <c r="E227" s="9"/>
      <c r="F227" s="9"/>
      <c r="G227" s="9"/>
      <c r="H227" s="9"/>
    </row>
    <row r="228" spans="1:8" ht="14.4" x14ac:dyDescent="0.25">
      <c r="A228" s="8"/>
      <c r="B228" s="8"/>
      <c r="C228" s="9"/>
      <c r="D228" s="9"/>
      <c r="E228" s="9"/>
      <c r="F228" s="9"/>
      <c r="G228" s="9"/>
      <c r="H228" s="9"/>
    </row>
    <row r="229" spans="1:8" ht="17.399999999999999" x14ac:dyDescent="0.25">
      <c r="A229" s="479" t="s">
        <v>180</v>
      </c>
      <c r="B229" s="479"/>
      <c r="C229" s="479"/>
      <c r="D229" s="62"/>
      <c r="E229" s="9"/>
      <c r="F229" s="9"/>
      <c r="G229" s="9"/>
      <c r="H229" s="9"/>
    </row>
    <row r="230" spans="1:8" ht="17.399999999999999" x14ac:dyDescent="0.25">
      <c r="A230" s="248"/>
      <c r="B230" s="248"/>
      <c r="C230" s="248"/>
      <c r="D230" s="62"/>
      <c r="E230" s="9"/>
      <c r="F230" s="9"/>
      <c r="G230" s="9"/>
      <c r="H230" s="9"/>
    </row>
    <row r="231" spans="1:8" ht="14.4" x14ac:dyDescent="0.25">
      <c r="A231" s="30" t="s">
        <v>63</v>
      </c>
      <c r="B231" s="29"/>
      <c r="C231" s="29"/>
      <c r="D231" s="28"/>
      <c r="E231" s="28"/>
      <c r="F231" s="28"/>
      <c r="G231" s="28"/>
      <c r="H231" s="32"/>
    </row>
    <row r="232" spans="1:8" x14ac:dyDescent="0.25">
      <c r="A232" s="459" t="s">
        <v>62</v>
      </c>
      <c r="B232" s="449" t="s">
        <v>3</v>
      </c>
      <c r="C232" s="449" t="s">
        <v>113</v>
      </c>
      <c r="D232" s="434" t="s">
        <v>189</v>
      </c>
      <c r="E232" s="434" t="s">
        <v>190</v>
      </c>
      <c r="F232" s="434" t="s">
        <v>191</v>
      </c>
      <c r="G232" s="434" t="s">
        <v>59</v>
      </c>
      <c r="H232" s="434" t="s">
        <v>59</v>
      </c>
    </row>
    <row r="233" spans="1:8" ht="25.8" customHeight="1" x14ac:dyDescent="0.25">
      <c r="A233" s="460"/>
      <c r="B233" s="450"/>
      <c r="C233" s="450"/>
      <c r="D233" s="435"/>
      <c r="E233" s="435"/>
      <c r="F233" s="435"/>
      <c r="G233" s="435"/>
      <c r="H233" s="435"/>
    </row>
    <row r="234" spans="1:8" ht="16.2" customHeight="1" x14ac:dyDescent="0.25">
      <c r="A234" s="442">
        <v>1</v>
      </c>
      <c r="B234" s="442"/>
      <c r="C234" s="53">
        <v>2</v>
      </c>
      <c r="D234" s="54">
        <v>3</v>
      </c>
      <c r="E234" s="54">
        <v>4</v>
      </c>
      <c r="F234" s="54">
        <v>5</v>
      </c>
      <c r="G234" s="54" t="s">
        <v>60</v>
      </c>
      <c r="H234" s="54" t="s">
        <v>61</v>
      </c>
    </row>
    <row r="235" spans="1:8" ht="28.8" x14ac:dyDescent="0.25">
      <c r="A235" s="89">
        <v>42</v>
      </c>
      <c r="B235" s="88" t="s">
        <v>20</v>
      </c>
      <c r="C235" s="159">
        <f>SUM(C236,C241)</f>
        <v>0</v>
      </c>
      <c r="D235" s="159">
        <f t="shared" ref="D235:F235" si="80">SUM(D236,D241)</f>
        <v>0</v>
      </c>
      <c r="E235" s="159">
        <f t="shared" si="80"/>
        <v>0</v>
      </c>
      <c r="F235" s="159">
        <f t="shared" si="80"/>
        <v>0</v>
      </c>
      <c r="G235" s="159" t="e">
        <f>SUM(F235/C235*100)</f>
        <v>#DIV/0!</v>
      </c>
      <c r="H235" s="383" t="e">
        <f>SUM(F235/E235*100)</f>
        <v>#DIV/0!</v>
      </c>
    </row>
    <row r="236" spans="1:8" ht="14.4" x14ac:dyDescent="0.25">
      <c r="A236" s="60">
        <v>422</v>
      </c>
      <c r="B236" s="78" t="s">
        <v>19</v>
      </c>
      <c r="C236" s="228">
        <f>SUM(C237:C240)</f>
        <v>0</v>
      </c>
      <c r="D236" s="228">
        <f t="shared" ref="D236:F236" si="81">SUM(D237:D240)</f>
        <v>0</v>
      </c>
      <c r="E236" s="228">
        <f t="shared" si="81"/>
        <v>0</v>
      </c>
      <c r="F236" s="228">
        <f t="shared" si="81"/>
        <v>0</v>
      </c>
      <c r="G236" s="159" t="e">
        <f t="shared" ref="G236:G243" si="82">SUM(F236/C236*100)</f>
        <v>#DIV/0!</v>
      </c>
      <c r="H236" s="383" t="e">
        <f t="shared" ref="H236:H245" si="83">SUM(F236/E236*100)</f>
        <v>#DIV/0!</v>
      </c>
    </row>
    <row r="237" spans="1:8" x14ac:dyDescent="0.25">
      <c r="A237" s="226">
        <v>4222</v>
      </c>
      <c r="B237" s="227" t="s">
        <v>93</v>
      </c>
      <c r="C237" s="229"/>
      <c r="D237" s="132"/>
      <c r="E237" s="132"/>
      <c r="F237" s="132"/>
      <c r="G237" s="183" t="e">
        <f t="shared" si="82"/>
        <v>#DIV/0!</v>
      </c>
      <c r="H237" s="384" t="e">
        <f t="shared" si="83"/>
        <v>#DIV/0!</v>
      </c>
    </row>
    <row r="238" spans="1:8" x14ac:dyDescent="0.25">
      <c r="A238" s="226">
        <v>4223</v>
      </c>
      <c r="B238" s="227" t="s">
        <v>146</v>
      </c>
      <c r="C238" s="229">
        <v>0</v>
      </c>
      <c r="D238" s="132"/>
      <c r="E238" s="132"/>
      <c r="F238" s="132">
        <v>0</v>
      </c>
      <c r="G238" s="183" t="e">
        <f t="shared" si="82"/>
        <v>#DIV/0!</v>
      </c>
      <c r="H238" s="384" t="e">
        <f t="shared" si="83"/>
        <v>#DIV/0!</v>
      </c>
    </row>
    <row r="239" spans="1:8" x14ac:dyDescent="0.25">
      <c r="A239" s="226">
        <v>4224</v>
      </c>
      <c r="B239" s="227" t="s">
        <v>124</v>
      </c>
      <c r="C239" s="229">
        <v>0</v>
      </c>
      <c r="D239" s="132"/>
      <c r="E239" s="132">
        <v>0</v>
      </c>
      <c r="F239" s="132">
        <v>0</v>
      </c>
      <c r="G239" s="183" t="e">
        <f t="shared" si="82"/>
        <v>#DIV/0!</v>
      </c>
      <c r="H239" s="384" t="e">
        <f t="shared" si="83"/>
        <v>#DIV/0!</v>
      </c>
    </row>
    <row r="240" spans="1:8" x14ac:dyDescent="0.25">
      <c r="A240" s="263">
        <v>4227</v>
      </c>
      <c r="B240" s="264" t="s">
        <v>125</v>
      </c>
      <c r="C240" s="265"/>
      <c r="D240" s="131"/>
      <c r="E240" s="131"/>
      <c r="F240" s="131"/>
      <c r="G240" s="131" t="e">
        <f t="shared" si="82"/>
        <v>#DIV/0!</v>
      </c>
      <c r="H240" s="385" t="e">
        <f t="shared" si="83"/>
        <v>#DIV/0!</v>
      </c>
    </row>
    <row r="241" spans="1:8" ht="14.4" x14ac:dyDescent="0.25">
      <c r="A241" s="266">
        <v>426</v>
      </c>
      <c r="B241" s="267" t="s">
        <v>148</v>
      </c>
      <c r="C241" s="268">
        <f>SUM(C242)</f>
        <v>0</v>
      </c>
      <c r="D241" s="268">
        <f t="shared" ref="D241:F241" si="84">SUM(D242)</f>
        <v>0</v>
      </c>
      <c r="E241" s="268">
        <f t="shared" si="84"/>
        <v>0</v>
      </c>
      <c r="F241" s="268">
        <f t="shared" si="84"/>
        <v>0</v>
      </c>
      <c r="G241" s="130" t="e">
        <f t="shared" si="82"/>
        <v>#DIV/0!</v>
      </c>
      <c r="H241" s="386" t="e">
        <f t="shared" si="83"/>
        <v>#DIV/0!</v>
      </c>
    </row>
    <row r="242" spans="1:8" x14ac:dyDescent="0.25">
      <c r="A242" s="269">
        <v>4262</v>
      </c>
      <c r="B242" s="227" t="s">
        <v>149</v>
      </c>
      <c r="C242" s="229"/>
      <c r="D242" s="132">
        <v>0</v>
      </c>
      <c r="E242" s="132">
        <v>0</v>
      </c>
      <c r="F242" s="132">
        <v>0</v>
      </c>
      <c r="G242" s="132" t="e">
        <f t="shared" si="82"/>
        <v>#DIV/0!</v>
      </c>
      <c r="H242" s="387" t="e">
        <f t="shared" si="83"/>
        <v>#DIV/0!</v>
      </c>
    </row>
    <row r="243" spans="1:8" ht="14.4" x14ac:dyDescent="0.25">
      <c r="A243" s="482" t="s">
        <v>4</v>
      </c>
      <c r="B243" s="482"/>
      <c r="C243" s="213">
        <f>SUM(C235)</f>
        <v>0</v>
      </c>
      <c r="D243" s="213">
        <f t="shared" ref="D243:F243" si="85">SUM(D235)</f>
        <v>0</v>
      </c>
      <c r="E243" s="213">
        <f t="shared" si="85"/>
        <v>0</v>
      </c>
      <c r="F243" s="213">
        <f t="shared" si="85"/>
        <v>0</v>
      </c>
      <c r="G243" s="150" t="e">
        <f t="shared" si="82"/>
        <v>#DIV/0!</v>
      </c>
      <c r="H243" s="388" t="e">
        <f t="shared" si="83"/>
        <v>#DIV/0!</v>
      </c>
    </row>
    <row r="244" spans="1:8" ht="14.4" x14ac:dyDescent="0.25">
      <c r="A244" s="29"/>
      <c r="B244" s="29"/>
      <c r="C244" s="230"/>
      <c r="D244" s="231"/>
      <c r="E244" s="231"/>
      <c r="F244" s="231"/>
      <c r="G244" s="172"/>
      <c r="H244" s="275"/>
    </row>
    <row r="245" spans="1:8" ht="18" x14ac:dyDescent="0.35">
      <c r="A245" s="489" t="s">
        <v>44</v>
      </c>
      <c r="B245" s="489"/>
      <c r="C245" s="232">
        <f>SUM(C135+C191+C243+C226)</f>
        <v>5181988.59</v>
      </c>
      <c r="D245" s="232">
        <f t="shared" ref="D245:F245" si="86">SUM(D135+D191+D243+D226)</f>
        <v>10754000</v>
      </c>
      <c r="E245" s="232">
        <f t="shared" si="86"/>
        <v>12005566</v>
      </c>
      <c r="F245" s="232">
        <f t="shared" si="86"/>
        <v>5569462.4900000002</v>
      </c>
      <c r="G245" s="233">
        <f>F245/C245*100</f>
        <v>107.47732059363722</v>
      </c>
      <c r="H245" s="388">
        <f t="shared" si="83"/>
        <v>46.390669877621768</v>
      </c>
    </row>
    <row r="246" spans="1:8" ht="28.8" customHeight="1" x14ac:dyDescent="0.35">
      <c r="A246" s="49"/>
      <c r="B246" s="49"/>
      <c r="C246" s="234"/>
      <c r="D246" s="234"/>
      <c r="E246" s="234"/>
      <c r="F246" s="234"/>
      <c r="G246" s="235"/>
      <c r="H246" s="235"/>
    </row>
    <row r="247" spans="1:8" ht="17.399999999999999" x14ac:dyDescent="0.3">
      <c r="A247" s="398" t="s">
        <v>200</v>
      </c>
      <c r="B247" s="37"/>
      <c r="C247" s="37"/>
      <c r="D247" s="37"/>
      <c r="E247" s="37"/>
      <c r="F247" s="37"/>
      <c r="G247" s="37"/>
      <c r="H247" s="22"/>
    </row>
    <row r="248" spans="1:8" ht="17.399999999999999" x14ac:dyDescent="0.3">
      <c r="A248" s="36" t="s">
        <v>201</v>
      </c>
      <c r="B248" s="37"/>
      <c r="C248" s="37"/>
      <c r="D248" s="37"/>
      <c r="E248" s="37"/>
      <c r="F248" s="37"/>
      <c r="G248" s="37"/>
      <c r="H248" s="22"/>
    </row>
    <row r="249" spans="1:8" ht="17.399999999999999" customHeight="1" x14ac:dyDescent="0.25">
      <c r="A249" s="399" t="s">
        <v>202</v>
      </c>
      <c r="B249" s="399"/>
      <c r="C249" s="399"/>
      <c r="D249" s="399"/>
      <c r="E249" s="400"/>
      <c r="F249" s="400"/>
      <c r="G249" s="400"/>
      <c r="H249" s="21"/>
    </row>
    <row r="250" spans="1:8" ht="17.399999999999999" x14ac:dyDescent="0.25">
      <c r="A250" s="248"/>
      <c r="B250" s="248"/>
      <c r="C250" s="248"/>
      <c r="D250" s="248"/>
      <c r="E250" s="248"/>
      <c r="F250" s="248"/>
      <c r="G250" s="248"/>
      <c r="H250" s="21"/>
    </row>
    <row r="251" spans="1:8" ht="14.4" x14ac:dyDescent="0.3">
      <c r="A251" s="10" t="s">
        <v>64</v>
      </c>
      <c r="B251" s="8"/>
      <c r="C251" s="8"/>
      <c r="D251" s="9"/>
      <c r="E251" s="9"/>
      <c r="F251" s="9"/>
      <c r="G251" s="9"/>
      <c r="H251" s="9"/>
    </row>
    <row r="252" spans="1:8" x14ac:dyDescent="0.25">
      <c r="A252" s="459" t="s">
        <v>62</v>
      </c>
      <c r="B252" s="449" t="s">
        <v>3</v>
      </c>
      <c r="C252" s="449" t="s">
        <v>113</v>
      </c>
      <c r="D252" s="434" t="s">
        <v>189</v>
      </c>
      <c r="E252" s="434" t="s">
        <v>190</v>
      </c>
      <c r="F252" s="434" t="s">
        <v>191</v>
      </c>
      <c r="G252" s="434" t="s">
        <v>59</v>
      </c>
      <c r="H252" s="434" t="s">
        <v>59</v>
      </c>
    </row>
    <row r="253" spans="1:8" x14ac:dyDescent="0.25">
      <c r="A253" s="460"/>
      <c r="B253" s="450"/>
      <c r="C253" s="450"/>
      <c r="D253" s="435"/>
      <c r="E253" s="435"/>
      <c r="F253" s="435"/>
      <c r="G253" s="435"/>
      <c r="H253" s="435"/>
    </row>
    <row r="254" spans="1:8" x14ac:dyDescent="0.25">
      <c r="A254" s="442">
        <v>1</v>
      </c>
      <c r="B254" s="442"/>
      <c r="C254" s="53">
        <v>2</v>
      </c>
      <c r="D254" s="54">
        <v>3</v>
      </c>
      <c r="E254" s="54">
        <v>4</v>
      </c>
      <c r="F254" s="54">
        <v>5</v>
      </c>
      <c r="G254" s="54" t="s">
        <v>60</v>
      </c>
      <c r="H254" s="54" t="s">
        <v>61</v>
      </c>
    </row>
    <row r="255" spans="1:8" ht="14.4" x14ac:dyDescent="0.25">
      <c r="A255" s="5">
        <v>31</v>
      </c>
      <c r="B255" s="6" t="s">
        <v>5</v>
      </c>
      <c r="C255" s="197">
        <f>SUM(C256,C259)</f>
        <v>2543070</v>
      </c>
      <c r="D255" s="197">
        <f t="shared" ref="D255:F255" si="87">SUM(D256,D259)</f>
        <v>5088378</v>
      </c>
      <c r="E255" s="197">
        <f t="shared" si="87"/>
        <v>5088378</v>
      </c>
      <c r="F255" s="197">
        <f t="shared" si="87"/>
        <v>2544189</v>
      </c>
      <c r="G255" s="159">
        <f t="shared" ref="G255:G279" si="88">F255/C255*100</f>
        <v>100.04400193466951</v>
      </c>
      <c r="H255" s="373">
        <f t="shared" ref="H255:H256" si="89">SUM(F255/E255*100)</f>
        <v>50</v>
      </c>
    </row>
    <row r="256" spans="1:8" ht="14.4" x14ac:dyDescent="0.25">
      <c r="A256" s="25">
        <v>311</v>
      </c>
      <c r="B256" s="26" t="s">
        <v>6</v>
      </c>
      <c r="C256" s="198">
        <f>SUM(C257:C258)</f>
        <v>2374020</v>
      </c>
      <c r="D256" s="198">
        <f t="shared" ref="D256:F256" si="90">SUM(D257:D258)</f>
        <v>4748700</v>
      </c>
      <c r="E256" s="198">
        <f t="shared" si="90"/>
        <v>4748700</v>
      </c>
      <c r="F256" s="198">
        <f t="shared" si="90"/>
        <v>2374350</v>
      </c>
      <c r="G256" s="159">
        <f t="shared" si="88"/>
        <v>100.01390047261607</v>
      </c>
      <c r="H256" s="373">
        <f t="shared" si="89"/>
        <v>50</v>
      </c>
    </row>
    <row r="257" spans="1:8" x14ac:dyDescent="0.25">
      <c r="A257" s="15">
        <v>3111</v>
      </c>
      <c r="B257" s="16" t="s">
        <v>65</v>
      </c>
      <c r="C257" s="199">
        <v>2374020</v>
      </c>
      <c r="D257" s="161">
        <v>4748700</v>
      </c>
      <c r="E257" s="161">
        <v>4748700</v>
      </c>
      <c r="F257" s="161">
        <v>2374350</v>
      </c>
      <c r="G257" s="183">
        <f t="shared" si="88"/>
        <v>100.01390047261607</v>
      </c>
      <c r="H257" s="377">
        <f>SUM(F257/E257*100)</f>
        <v>50</v>
      </c>
    </row>
    <row r="258" spans="1:8" x14ac:dyDescent="0.25">
      <c r="A258" s="99">
        <v>3114</v>
      </c>
      <c r="B258" s="396" t="s">
        <v>198</v>
      </c>
      <c r="C258" s="203">
        <v>0</v>
      </c>
      <c r="D258" s="174"/>
      <c r="E258" s="174">
        <v>0</v>
      </c>
      <c r="F258" s="174">
        <v>0</v>
      </c>
      <c r="G258" s="183" t="e">
        <f t="shared" si="88"/>
        <v>#DIV/0!</v>
      </c>
      <c r="H258" s="377"/>
    </row>
    <row r="259" spans="1:8" ht="14.4" x14ac:dyDescent="0.25">
      <c r="A259" s="102">
        <v>313</v>
      </c>
      <c r="B259" s="103" t="s">
        <v>8</v>
      </c>
      <c r="C259" s="204">
        <f>SUM(C260:C261)</f>
        <v>169050</v>
      </c>
      <c r="D259" s="204">
        <f t="shared" ref="D259:F259" si="91">SUM(D260:D261)</f>
        <v>339678</v>
      </c>
      <c r="E259" s="204">
        <f t="shared" si="91"/>
        <v>339678</v>
      </c>
      <c r="F259" s="204">
        <f t="shared" si="91"/>
        <v>169839</v>
      </c>
      <c r="G259" s="159">
        <f t="shared" si="88"/>
        <v>100.46672582076309</v>
      </c>
      <c r="H259" s="373">
        <f t="shared" ref="H259:H279" si="92">SUM(F259/E259*100)</f>
        <v>50</v>
      </c>
    </row>
    <row r="260" spans="1:8" x14ac:dyDescent="0.25">
      <c r="A260" s="99">
        <v>3132</v>
      </c>
      <c r="B260" s="52" t="s">
        <v>66</v>
      </c>
      <c r="C260" s="203">
        <v>169050</v>
      </c>
      <c r="D260" s="174">
        <v>339678</v>
      </c>
      <c r="E260" s="174">
        <v>339678</v>
      </c>
      <c r="F260" s="174">
        <v>169839</v>
      </c>
      <c r="G260" s="183">
        <f t="shared" si="88"/>
        <v>100.46672582076309</v>
      </c>
      <c r="H260" s="377">
        <f t="shared" si="92"/>
        <v>50</v>
      </c>
    </row>
    <row r="261" spans="1:8" ht="27.6" x14ac:dyDescent="0.25">
      <c r="A261" s="99">
        <v>3133</v>
      </c>
      <c r="B261" s="52" t="s">
        <v>67</v>
      </c>
      <c r="C261" s="203">
        <v>0</v>
      </c>
      <c r="D261" s="174">
        <v>0</v>
      </c>
      <c r="E261" s="174"/>
      <c r="F261" s="174"/>
      <c r="G261" s="183" t="e">
        <f t="shared" si="88"/>
        <v>#DIV/0!</v>
      </c>
      <c r="H261" s="377" t="e">
        <f t="shared" si="92"/>
        <v>#DIV/0!</v>
      </c>
    </row>
    <row r="262" spans="1:8" ht="14.4" x14ac:dyDescent="0.25">
      <c r="A262" s="102">
        <v>32</v>
      </c>
      <c r="B262" s="103" t="s">
        <v>9</v>
      </c>
      <c r="C262" s="204">
        <f>SUM(C265,C267,C263)</f>
        <v>653072.9</v>
      </c>
      <c r="D262" s="204">
        <f>SUM(D265,D267,D263)</f>
        <v>736192</v>
      </c>
      <c r="E262" s="204">
        <f>SUM(E265,E267,E263)</f>
        <v>736192</v>
      </c>
      <c r="F262" s="204">
        <f>SUM(F265,F267,F263)</f>
        <v>591073.5</v>
      </c>
      <c r="G262" s="159">
        <f t="shared" si="88"/>
        <v>90.506511600772285</v>
      </c>
      <c r="H262" s="373">
        <f t="shared" si="92"/>
        <v>80.287954772668002</v>
      </c>
    </row>
    <row r="263" spans="1:8" ht="14.4" x14ac:dyDescent="0.25">
      <c r="A263" s="102">
        <v>322</v>
      </c>
      <c r="B263" s="103" t="s">
        <v>12</v>
      </c>
      <c r="C263" s="204">
        <f>C264</f>
        <v>500000</v>
      </c>
      <c r="D263" s="204">
        <f t="shared" ref="D263:F263" si="93">D264</f>
        <v>500000</v>
      </c>
      <c r="E263" s="204">
        <f t="shared" si="93"/>
        <v>500000</v>
      </c>
      <c r="F263" s="204">
        <f t="shared" si="93"/>
        <v>500000</v>
      </c>
      <c r="G263" s="159">
        <f t="shared" si="88"/>
        <v>100</v>
      </c>
      <c r="H263" s="373">
        <f t="shared" si="92"/>
        <v>100</v>
      </c>
    </row>
    <row r="264" spans="1:8" ht="14.4" x14ac:dyDescent="0.25">
      <c r="A264" s="257">
        <v>3223</v>
      </c>
      <c r="B264" s="258" t="s">
        <v>73</v>
      </c>
      <c r="C264" s="334">
        <v>500000</v>
      </c>
      <c r="D264" s="204">
        <v>500000</v>
      </c>
      <c r="E264" s="334">
        <v>500000</v>
      </c>
      <c r="F264" s="334">
        <v>500000</v>
      </c>
      <c r="G264" s="159">
        <f t="shared" si="88"/>
        <v>100</v>
      </c>
      <c r="H264" s="373">
        <f t="shared" si="92"/>
        <v>100</v>
      </c>
    </row>
    <row r="265" spans="1:8" ht="14.4" x14ac:dyDescent="0.25">
      <c r="A265" s="102">
        <v>323</v>
      </c>
      <c r="B265" s="103" t="s">
        <v>14</v>
      </c>
      <c r="C265" s="204">
        <f>SUM(C266)</f>
        <v>135035.94</v>
      </c>
      <c r="D265" s="204">
        <f t="shared" ref="D265:F265" si="94">SUM(D266)</f>
        <v>200000</v>
      </c>
      <c r="E265" s="204">
        <f t="shared" si="94"/>
        <v>200000</v>
      </c>
      <c r="F265" s="204">
        <f t="shared" si="94"/>
        <v>72977.5</v>
      </c>
      <c r="G265" s="159">
        <f t="shared" si="88"/>
        <v>54.043019954539503</v>
      </c>
      <c r="H265" s="373">
        <f t="shared" si="92"/>
        <v>36.488749999999996</v>
      </c>
    </row>
    <row r="266" spans="1:8" x14ac:dyDescent="0.25">
      <c r="A266" s="99">
        <v>3232</v>
      </c>
      <c r="B266" s="52" t="s">
        <v>80</v>
      </c>
      <c r="C266" s="203">
        <v>135035.94</v>
      </c>
      <c r="D266" s="174">
        <v>200000</v>
      </c>
      <c r="E266" s="174">
        <v>200000</v>
      </c>
      <c r="F266" s="174">
        <v>72977.5</v>
      </c>
      <c r="G266" s="183">
        <f t="shared" si="88"/>
        <v>54.043019954539503</v>
      </c>
      <c r="H266" s="377">
        <f t="shared" si="92"/>
        <v>36.488749999999996</v>
      </c>
    </row>
    <row r="267" spans="1:8" ht="14.4" x14ac:dyDescent="0.25">
      <c r="A267" s="102">
        <v>329</v>
      </c>
      <c r="B267" s="103" t="s">
        <v>16</v>
      </c>
      <c r="C267" s="204">
        <f>SUM(C268)</f>
        <v>18036.96</v>
      </c>
      <c r="D267" s="204">
        <f t="shared" ref="D267:F267" si="95">SUM(D268)</f>
        <v>36192</v>
      </c>
      <c r="E267" s="204">
        <f t="shared" si="95"/>
        <v>36192</v>
      </c>
      <c r="F267" s="204">
        <f t="shared" si="95"/>
        <v>18096</v>
      </c>
      <c r="G267" s="159">
        <f t="shared" si="88"/>
        <v>100.32732788673924</v>
      </c>
      <c r="H267" s="373">
        <f t="shared" si="92"/>
        <v>50</v>
      </c>
    </row>
    <row r="268" spans="1:8" ht="26.4" customHeight="1" x14ac:dyDescent="0.25">
      <c r="A268" s="99">
        <v>32911</v>
      </c>
      <c r="B268" s="52" t="s">
        <v>209</v>
      </c>
      <c r="C268" s="203">
        <v>18036.96</v>
      </c>
      <c r="D268" s="174">
        <v>36192</v>
      </c>
      <c r="E268" s="174">
        <v>36192</v>
      </c>
      <c r="F268" s="174">
        <v>18096</v>
      </c>
      <c r="G268" s="183">
        <f t="shared" si="88"/>
        <v>100.32732788673924</v>
      </c>
      <c r="H268" s="377">
        <f t="shared" si="92"/>
        <v>50</v>
      </c>
    </row>
    <row r="269" spans="1:8" ht="30.6" customHeight="1" x14ac:dyDescent="0.25">
      <c r="A269" s="413">
        <v>42</v>
      </c>
      <c r="B269" s="402" t="s">
        <v>20</v>
      </c>
      <c r="C269" s="333">
        <f>C270</f>
        <v>250522.15</v>
      </c>
      <c r="D269" s="333">
        <f t="shared" ref="D269:F269" si="96">D270</f>
        <v>211276</v>
      </c>
      <c r="E269" s="333">
        <f t="shared" si="96"/>
        <v>211276</v>
      </c>
      <c r="F269" s="333">
        <f t="shared" si="96"/>
        <v>39055</v>
      </c>
      <c r="G269" s="129">
        <f t="shared" si="88"/>
        <v>15.589439895833562</v>
      </c>
      <c r="H269" s="373">
        <f t="shared" si="92"/>
        <v>18.485298850792329</v>
      </c>
    </row>
    <row r="270" spans="1:8" ht="17.399999999999999" customHeight="1" x14ac:dyDescent="0.25">
      <c r="A270" s="102">
        <v>422</v>
      </c>
      <c r="B270" s="402" t="s">
        <v>19</v>
      </c>
      <c r="C270" s="333">
        <f>SUM(C271:C275)</f>
        <v>250522.15</v>
      </c>
      <c r="D270" s="333">
        <f t="shared" ref="D270:F270" si="97">SUM(D271:D275)</f>
        <v>211276</v>
      </c>
      <c r="E270" s="333">
        <f t="shared" si="97"/>
        <v>211276</v>
      </c>
      <c r="F270" s="333">
        <f t="shared" si="97"/>
        <v>39055</v>
      </c>
      <c r="G270" s="129">
        <f t="shared" si="88"/>
        <v>15.589439895833562</v>
      </c>
      <c r="H270" s="373">
        <f t="shared" si="92"/>
        <v>18.485298850792329</v>
      </c>
    </row>
    <row r="271" spans="1:8" ht="17.399999999999999" customHeight="1" x14ac:dyDescent="0.25">
      <c r="A271" s="99">
        <v>4221</v>
      </c>
      <c r="B271" s="402" t="s">
        <v>92</v>
      </c>
      <c r="C271" s="203">
        <v>11388.75</v>
      </c>
      <c r="D271" s="174">
        <v>17026</v>
      </c>
      <c r="E271" s="174">
        <v>17026</v>
      </c>
      <c r="F271" s="174">
        <v>14456.25</v>
      </c>
      <c r="G271" s="183">
        <f t="shared" si="88"/>
        <v>126.93447481066842</v>
      </c>
      <c r="H271" s="377">
        <f t="shared" si="92"/>
        <v>84.906907083284395</v>
      </c>
    </row>
    <row r="272" spans="1:8" ht="17.399999999999999" customHeight="1" x14ac:dyDescent="0.25">
      <c r="A272" s="99">
        <v>4222</v>
      </c>
      <c r="B272" s="402" t="s">
        <v>93</v>
      </c>
      <c r="C272" s="203">
        <v>7787.15</v>
      </c>
      <c r="D272" s="174"/>
      <c r="E272" s="174">
        <v>0</v>
      </c>
      <c r="F272" s="174">
        <v>0</v>
      </c>
      <c r="G272" s="183">
        <f t="shared" si="88"/>
        <v>0</v>
      </c>
      <c r="H272" s="377" t="e">
        <f t="shared" si="92"/>
        <v>#DIV/0!</v>
      </c>
    </row>
    <row r="273" spans="1:8" ht="17.399999999999999" customHeight="1" x14ac:dyDescent="0.25">
      <c r="A273" s="99">
        <v>4223</v>
      </c>
      <c r="B273" s="402" t="s">
        <v>146</v>
      </c>
      <c r="C273" s="203">
        <v>9500</v>
      </c>
      <c r="D273" s="174"/>
      <c r="E273" s="174">
        <v>0</v>
      </c>
      <c r="F273" s="174">
        <v>0</v>
      </c>
      <c r="G273" s="183">
        <f t="shared" si="88"/>
        <v>0</v>
      </c>
      <c r="H273" s="377" t="e">
        <f t="shared" si="92"/>
        <v>#DIV/0!</v>
      </c>
    </row>
    <row r="274" spans="1:8" ht="19.2" customHeight="1" x14ac:dyDescent="0.25">
      <c r="A274" s="99">
        <v>4224</v>
      </c>
      <c r="B274" s="402" t="s">
        <v>212</v>
      </c>
      <c r="C274" s="203">
        <v>9311.25</v>
      </c>
      <c r="D274" s="174"/>
      <c r="E274" s="174">
        <v>0</v>
      </c>
      <c r="F274" s="174">
        <v>0</v>
      </c>
      <c r="G274" s="183">
        <f t="shared" si="88"/>
        <v>0</v>
      </c>
      <c r="H274" s="377" t="e">
        <f t="shared" si="92"/>
        <v>#DIV/0!</v>
      </c>
    </row>
    <row r="275" spans="1:8" ht="19.2" customHeight="1" x14ac:dyDescent="0.25">
      <c r="A275" s="99">
        <v>4227</v>
      </c>
      <c r="B275" s="402" t="s">
        <v>213</v>
      </c>
      <c r="C275" s="203">
        <v>212535</v>
      </c>
      <c r="D275" s="174">
        <v>194250</v>
      </c>
      <c r="E275" s="174">
        <v>194250</v>
      </c>
      <c r="F275" s="174">
        <v>24598.75</v>
      </c>
      <c r="G275" s="183">
        <f t="shared" si="88"/>
        <v>11.573976051003363</v>
      </c>
      <c r="H275" s="377">
        <f t="shared" si="92"/>
        <v>12.663449163449163</v>
      </c>
    </row>
    <row r="276" spans="1:8" ht="28.8" x14ac:dyDescent="0.25">
      <c r="A276" s="102">
        <v>45</v>
      </c>
      <c r="B276" s="103" t="s">
        <v>187</v>
      </c>
      <c r="C276" s="204">
        <f>SUM(C277)</f>
        <v>0</v>
      </c>
      <c r="D276" s="204">
        <f t="shared" ref="D276:F277" si="98">SUM(D277)</f>
        <v>618750</v>
      </c>
      <c r="E276" s="204">
        <f t="shared" si="98"/>
        <v>618750</v>
      </c>
      <c r="F276" s="204">
        <f t="shared" si="98"/>
        <v>0</v>
      </c>
      <c r="G276" s="159" t="e">
        <f t="shared" si="88"/>
        <v>#DIV/0!</v>
      </c>
      <c r="H276" s="373">
        <f t="shared" si="92"/>
        <v>0</v>
      </c>
    </row>
    <row r="277" spans="1:8" ht="14.4" x14ac:dyDescent="0.25">
      <c r="A277" s="102">
        <v>451</v>
      </c>
      <c r="B277" s="103" t="s">
        <v>188</v>
      </c>
      <c r="C277" s="204">
        <f>SUM(C278)</f>
        <v>0</v>
      </c>
      <c r="D277" s="204">
        <f t="shared" si="98"/>
        <v>618750</v>
      </c>
      <c r="E277" s="204">
        <f t="shared" si="98"/>
        <v>618750</v>
      </c>
      <c r="F277" s="204">
        <f t="shared" si="98"/>
        <v>0</v>
      </c>
      <c r="G277" s="159" t="e">
        <f t="shared" si="88"/>
        <v>#DIV/0!</v>
      </c>
      <c r="H277" s="373">
        <f t="shared" si="92"/>
        <v>0</v>
      </c>
    </row>
    <row r="278" spans="1:8" x14ac:dyDescent="0.25">
      <c r="A278" s="99">
        <v>4511</v>
      </c>
      <c r="B278" s="52" t="s">
        <v>188</v>
      </c>
      <c r="C278" s="405"/>
      <c r="D278" s="174">
        <v>618750</v>
      </c>
      <c r="E278" s="174">
        <v>618750</v>
      </c>
      <c r="F278" s="174"/>
      <c r="G278" s="183" t="e">
        <f t="shared" si="88"/>
        <v>#DIV/0!</v>
      </c>
      <c r="H278" s="377">
        <f t="shared" si="92"/>
        <v>0</v>
      </c>
    </row>
    <row r="279" spans="1:8" ht="14.4" x14ac:dyDescent="0.25">
      <c r="A279" s="475" t="s">
        <v>4</v>
      </c>
      <c r="B279" s="476"/>
      <c r="C279" s="150">
        <f>SUM(C255,C262,C269,C276)</f>
        <v>3446665.05</v>
      </c>
      <c r="D279" s="150">
        <f t="shared" ref="D279:F279" si="99">SUM(D255,D262,D269,D276)</f>
        <v>6654596</v>
      </c>
      <c r="E279" s="150">
        <f t="shared" si="99"/>
        <v>6654596</v>
      </c>
      <c r="F279" s="150">
        <f t="shared" si="99"/>
        <v>3174317.5</v>
      </c>
      <c r="G279" s="150">
        <f t="shared" si="88"/>
        <v>92.098229852651343</v>
      </c>
      <c r="H279" s="155">
        <f t="shared" si="92"/>
        <v>47.701130166279064</v>
      </c>
    </row>
    <row r="280" spans="1:8" ht="14.4" x14ac:dyDescent="0.25">
      <c r="A280" s="8"/>
      <c r="B280" s="8"/>
      <c r="C280" s="172"/>
      <c r="D280" s="172"/>
      <c r="E280" s="172"/>
      <c r="F280" s="172"/>
      <c r="G280" s="172"/>
      <c r="H280" s="204"/>
    </row>
    <row r="281" spans="1:8" ht="14.4" x14ac:dyDescent="0.25">
      <c r="A281" s="8"/>
      <c r="B281" s="8"/>
      <c r="C281" s="172"/>
      <c r="D281" s="172"/>
      <c r="E281" s="172"/>
      <c r="F281" s="172"/>
      <c r="G281" s="172"/>
      <c r="H281" s="204"/>
    </row>
    <row r="282" spans="1:8" ht="14.4" x14ac:dyDescent="0.3">
      <c r="A282" s="10" t="s">
        <v>36</v>
      </c>
      <c r="B282" s="8"/>
      <c r="C282" s="8"/>
      <c r="D282" s="9"/>
      <c r="E282" s="9"/>
      <c r="F282" s="9"/>
      <c r="G282" s="9"/>
      <c r="H282" s="9"/>
    </row>
    <row r="283" spans="1:8" x14ac:dyDescent="0.25">
      <c r="A283" s="459" t="s">
        <v>62</v>
      </c>
      <c r="B283" s="449" t="s">
        <v>3</v>
      </c>
      <c r="C283" s="449" t="s">
        <v>113</v>
      </c>
      <c r="D283" s="434" t="s">
        <v>189</v>
      </c>
      <c r="E283" s="434" t="s">
        <v>190</v>
      </c>
      <c r="F283" s="434" t="s">
        <v>191</v>
      </c>
      <c r="G283" s="434" t="s">
        <v>59</v>
      </c>
      <c r="H283" s="434" t="s">
        <v>59</v>
      </c>
    </row>
    <row r="284" spans="1:8" x14ac:dyDescent="0.25">
      <c r="A284" s="460"/>
      <c r="B284" s="450"/>
      <c r="C284" s="450"/>
      <c r="D284" s="435"/>
      <c r="E284" s="435"/>
      <c r="F284" s="435"/>
      <c r="G284" s="435"/>
      <c r="H284" s="435"/>
    </row>
    <row r="285" spans="1:8" x14ac:dyDescent="0.25">
      <c r="A285" s="442">
        <v>1</v>
      </c>
      <c r="B285" s="442"/>
      <c r="C285" s="53">
        <v>2</v>
      </c>
      <c r="D285" s="54">
        <v>3</v>
      </c>
      <c r="E285" s="54">
        <v>4</v>
      </c>
      <c r="F285" s="54">
        <v>5</v>
      </c>
      <c r="G285" s="54" t="s">
        <v>60</v>
      </c>
      <c r="H285" s="54" t="s">
        <v>61</v>
      </c>
    </row>
    <row r="286" spans="1:8" ht="14.4" x14ac:dyDescent="0.3">
      <c r="A286" s="86">
        <v>31</v>
      </c>
      <c r="B286" s="6" t="s">
        <v>5</v>
      </c>
      <c r="C286" s="159">
        <f>SUM(C287,C290,C292)</f>
        <v>0</v>
      </c>
      <c r="D286" s="159">
        <f t="shared" ref="D286:F286" si="100">SUM(D287,D290,D292)</f>
        <v>0</v>
      </c>
      <c r="E286" s="159">
        <f t="shared" si="100"/>
        <v>20000</v>
      </c>
      <c r="F286" s="159">
        <f t="shared" si="100"/>
        <v>10000</v>
      </c>
      <c r="G286" s="159" t="e">
        <f t="shared" ref="G286:G307" si="101">F286/C286*100</f>
        <v>#DIV/0!</v>
      </c>
      <c r="H286" s="373">
        <f t="shared" ref="H286:H307" si="102">SUM(F286/E286*100)</f>
        <v>50</v>
      </c>
    </row>
    <row r="287" spans="1:8" ht="14.4" x14ac:dyDescent="0.25">
      <c r="A287" s="25">
        <v>311</v>
      </c>
      <c r="B287" s="26" t="s">
        <v>6</v>
      </c>
      <c r="C287" s="198">
        <f>SUM(C288:C289)</f>
        <v>0</v>
      </c>
      <c r="D287" s="198">
        <f t="shared" ref="D287:F287" si="103">SUM(D288:D289)</f>
        <v>0</v>
      </c>
      <c r="E287" s="198">
        <f t="shared" si="103"/>
        <v>20000</v>
      </c>
      <c r="F287" s="198">
        <f t="shared" si="103"/>
        <v>10000</v>
      </c>
      <c r="G287" s="159" t="e">
        <f t="shared" si="101"/>
        <v>#DIV/0!</v>
      </c>
      <c r="H287" s="373">
        <f t="shared" si="102"/>
        <v>50</v>
      </c>
    </row>
    <row r="288" spans="1:8" ht="14.4" x14ac:dyDescent="0.25">
      <c r="A288" s="15">
        <v>3111</v>
      </c>
      <c r="B288" s="16" t="s">
        <v>65</v>
      </c>
      <c r="C288" s="199"/>
      <c r="D288" s="161">
        <v>0</v>
      </c>
      <c r="E288" s="161">
        <v>20000</v>
      </c>
      <c r="F288" s="161">
        <v>10000</v>
      </c>
      <c r="G288" s="159" t="e">
        <f t="shared" si="101"/>
        <v>#DIV/0!</v>
      </c>
      <c r="H288" s="373">
        <f t="shared" si="102"/>
        <v>50</v>
      </c>
    </row>
    <row r="289" spans="1:8" ht="14.4" x14ac:dyDescent="0.25">
      <c r="A289" s="15">
        <v>3114</v>
      </c>
      <c r="B289" s="16" t="s">
        <v>127</v>
      </c>
      <c r="C289" s="199">
        <v>0</v>
      </c>
      <c r="D289" s="161">
        <v>0</v>
      </c>
      <c r="E289" s="161"/>
      <c r="F289" s="161"/>
      <c r="G289" s="159" t="e">
        <f t="shared" si="101"/>
        <v>#DIV/0!</v>
      </c>
      <c r="H289" s="373" t="e">
        <f t="shared" si="102"/>
        <v>#DIV/0!</v>
      </c>
    </row>
    <row r="290" spans="1:8" ht="14.4" x14ac:dyDescent="0.25">
      <c r="A290" s="25">
        <v>312</v>
      </c>
      <c r="B290" s="26" t="s">
        <v>7</v>
      </c>
      <c r="C290" s="165">
        <f>SUM(C291)</f>
        <v>0</v>
      </c>
      <c r="D290" s="165">
        <f t="shared" ref="D290:F290" si="104">SUM(D291)</f>
        <v>0</v>
      </c>
      <c r="E290" s="165">
        <f t="shared" si="104"/>
        <v>0</v>
      </c>
      <c r="F290" s="165">
        <f t="shared" si="104"/>
        <v>0</v>
      </c>
      <c r="G290" s="159" t="e">
        <f t="shared" si="101"/>
        <v>#DIV/0!</v>
      </c>
      <c r="H290" s="373" t="e">
        <f t="shared" si="102"/>
        <v>#DIV/0!</v>
      </c>
    </row>
    <row r="291" spans="1:8" ht="14.4" x14ac:dyDescent="0.25">
      <c r="A291" s="15" t="s">
        <v>76</v>
      </c>
      <c r="B291" s="16" t="s">
        <v>7</v>
      </c>
      <c r="C291" s="160">
        <v>0</v>
      </c>
      <c r="D291" s="161"/>
      <c r="E291" s="161"/>
      <c r="F291" s="161">
        <v>0</v>
      </c>
      <c r="G291" s="159" t="e">
        <f t="shared" si="101"/>
        <v>#DIV/0!</v>
      </c>
      <c r="H291" s="373" t="e">
        <f t="shared" si="102"/>
        <v>#DIV/0!</v>
      </c>
    </row>
    <row r="292" spans="1:8" ht="14.4" x14ac:dyDescent="0.25">
      <c r="A292" s="25">
        <v>313</v>
      </c>
      <c r="B292" s="26" t="s">
        <v>8</v>
      </c>
      <c r="C292" s="200">
        <f>SUM(C293)</f>
        <v>0</v>
      </c>
      <c r="D292" s="200">
        <f t="shared" ref="D292:F292" si="105">SUM(D293)</f>
        <v>0</v>
      </c>
      <c r="E292" s="200">
        <f t="shared" si="105"/>
        <v>0</v>
      </c>
      <c r="F292" s="200">
        <f t="shared" si="105"/>
        <v>0</v>
      </c>
      <c r="G292" s="159" t="e">
        <f t="shared" si="101"/>
        <v>#DIV/0!</v>
      </c>
      <c r="H292" s="373" t="e">
        <f t="shared" si="102"/>
        <v>#DIV/0!</v>
      </c>
    </row>
    <row r="293" spans="1:8" ht="14.4" x14ac:dyDescent="0.25">
      <c r="A293" s="15">
        <v>3132</v>
      </c>
      <c r="B293" s="16" t="s">
        <v>66</v>
      </c>
      <c r="C293" s="199">
        <v>0</v>
      </c>
      <c r="D293" s="201">
        <v>0</v>
      </c>
      <c r="E293" s="201"/>
      <c r="F293" s="202"/>
      <c r="G293" s="159" t="e">
        <f t="shared" si="101"/>
        <v>#DIV/0!</v>
      </c>
      <c r="H293" s="373" t="e">
        <f t="shared" si="102"/>
        <v>#DIV/0!</v>
      </c>
    </row>
    <row r="294" spans="1:8" ht="14.4" x14ac:dyDescent="0.25">
      <c r="A294" s="25">
        <v>32</v>
      </c>
      <c r="B294" s="26" t="s">
        <v>9</v>
      </c>
      <c r="C294" s="165">
        <f>SUM(C295,C299)</f>
        <v>0</v>
      </c>
      <c r="D294" s="165">
        <f t="shared" ref="D294:F294" si="106">SUM(D295+D299)</f>
        <v>24048</v>
      </c>
      <c r="E294" s="165">
        <f t="shared" si="106"/>
        <v>94048</v>
      </c>
      <c r="F294" s="165">
        <f t="shared" si="106"/>
        <v>20340</v>
      </c>
      <c r="G294" s="159" t="e">
        <f t="shared" si="101"/>
        <v>#DIV/0!</v>
      </c>
      <c r="H294" s="373">
        <f t="shared" si="102"/>
        <v>21.627254168084381</v>
      </c>
    </row>
    <row r="295" spans="1:8" ht="14.4" x14ac:dyDescent="0.25">
      <c r="A295" s="25">
        <v>322</v>
      </c>
      <c r="B295" s="26" t="s">
        <v>12</v>
      </c>
      <c r="C295" s="165">
        <f>SUM(C296:C298)</f>
        <v>0</v>
      </c>
      <c r="D295" s="165">
        <f>SUM(D296:D298)</f>
        <v>20808</v>
      </c>
      <c r="E295" s="165">
        <f>SUM(E296:E298)</f>
        <v>37440</v>
      </c>
      <c r="F295" s="165">
        <f>SUM(F296:F298)</f>
        <v>18720</v>
      </c>
      <c r="G295" s="159" t="e">
        <f t="shared" si="101"/>
        <v>#DIV/0!</v>
      </c>
      <c r="H295" s="373">
        <f t="shared" si="102"/>
        <v>50</v>
      </c>
    </row>
    <row r="296" spans="1:8" ht="14.4" x14ac:dyDescent="0.25">
      <c r="A296" s="206">
        <v>3222</v>
      </c>
      <c r="B296" s="207" t="s">
        <v>129</v>
      </c>
      <c r="C296" s="131"/>
      <c r="D296" s="131">
        <v>0</v>
      </c>
      <c r="E296" s="131">
        <v>33000</v>
      </c>
      <c r="F296" s="131">
        <v>16500</v>
      </c>
      <c r="G296" s="159" t="e">
        <f t="shared" si="101"/>
        <v>#DIV/0!</v>
      </c>
      <c r="H296" s="373">
        <f t="shared" si="102"/>
        <v>50</v>
      </c>
    </row>
    <row r="297" spans="1:8" ht="14.4" x14ac:dyDescent="0.25">
      <c r="A297" s="15">
        <v>3223</v>
      </c>
      <c r="B297" s="16" t="s">
        <v>73</v>
      </c>
      <c r="C297" s="160">
        <v>0</v>
      </c>
      <c r="D297" s="161">
        <v>4440</v>
      </c>
      <c r="E297" s="161">
        <v>4440</v>
      </c>
      <c r="F297" s="161">
        <v>2220</v>
      </c>
      <c r="G297" s="159" t="e">
        <f t="shared" si="101"/>
        <v>#DIV/0!</v>
      </c>
      <c r="H297" s="373">
        <f t="shared" si="102"/>
        <v>50</v>
      </c>
    </row>
    <row r="298" spans="1:8" ht="14.4" x14ac:dyDescent="0.25">
      <c r="A298" s="15">
        <v>3225</v>
      </c>
      <c r="B298" s="16" t="s">
        <v>221</v>
      </c>
      <c r="C298" s="160"/>
      <c r="D298" s="161">
        <v>16368</v>
      </c>
      <c r="E298" s="161"/>
      <c r="F298" s="161"/>
      <c r="G298" s="159" t="e">
        <f t="shared" si="101"/>
        <v>#DIV/0!</v>
      </c>
      <c r="H298" s="373" t="e">
        <f t="shared" si="102"/>
        <v>#DIV/0!</v>
      </c>
    </row>
    <row r="299" spans="1:8" ht="14.4" x14ac:dyDescent="0.25">
      <c r="A299" s="25">
        <v>323</v>
      </c>
      <c r="B299" s="26" t="s">
        <v>14</v>
      </c>
      <c r="C299" s="165">
        <f>SUM(C300:C301)</f>
        <v>0</v>
      </c>
      <c r="D299" s="165">
        <f t="shared" ref="D299:F299" si="107">SUM(D300:D301)</f>
        <v>3240</v>
      </c>
      <c r="E299" s="165">
        <f t="shared" si="107"/>
        <v>56608</v>
      </c>
      <c r="F299" s="165">
        <f t="shared" si="107"/>
        <v>1620</v>
      </c>
      <c r="G299" s="159" t="e">
        <f t="shared" si="101"/>
        <v>#DIV/0!</v>
      </c>
      <c r="H299" s="373">
        <f t="shared" si="102"/>
        <v>2.8617863199547768</v>
      </c>
    </row>
    <row r="300" spans="1:8" ht="14.4" x14ac:dyDescent="0.25">
      <c r="A300" s="15" t="s">
        <v>79</v>
      </c>
      <c r="B300" s="16" t="s">
        <v>80</v>
      </c>
      <c r="C300" s="205"/>
      <c r="D300" s="161"/>
      <c r="E300" s="161">
        <v>53368</v>
      </c>
      <c r="F300" s="161"/>
      <c r="G300" s="159" t="e">
        <f t="shared" si="101"/>
        <v>#DIV/0!</v>
      </c>
      <c r="H300" s="373">
        <f t="shared" si="102"/>
        <v>0</v>
      </c>
    </row>
    <row r="301" spans="1:8" ht="14.4" x14ac:dyDescent="0.25">
      <c r="A301" s="15">
        <v>3234</v>
      </c>
      <c r="B301" s="16" t="s">
        <v>82</v>
      </c>
      <c r="C301" s="205">
        <v>0</v>
      </c>
      <c r="D301" s="161">
        <v>3240</v>
      </c>
      <c r="E301" s="161">
        <v>3240</v>
      </c>
      <c r="F301" s="161">
        <v>1620</v>
      </c>
      <c r="G301" s="159" t="e">
        <f t="shared" si="101"/>
        <v>#DIV/0!</v>
      </c>
      <c r="H301" s="373">
        <f t="shared" si="102"/>
        <v>50</v>
      </c>
    </row>
    <row r="302" spans="1:8" ht="14.4" x14ac:dyDescent="0.25">
      <c r="A302" s="25">
        <v>34</v>
      </c>
      <c r="B302" s="26" t="s">
        <v>17</v>
      </c>
      <c r="C302" s="165">
        <f>SUM(C303)</f>
        <v>0</v>
      </c>
      <c r="D302" s="165">
        <f t="shared" ref="D302:F303" si="108">SUM(D303)</f>
        <v>0</v>
      </c>
      <c r="E302" s="165">
        <f t="shared" si="108"/>
        <v>0</v>
      </c>
      <c r="F302" s="165">
        <f t="shared" si="108"/>
        <v>0</v>
      </c>
      <c r="G302" s="159" t="e">
        <f t="shared" si="101"/>
        <v>#DIV/0!</v>
      </c>
      <c r="H302" s="373" t="e">
        <f t="shared" si="102"/>
        <v>#DIV/0!</v>
      </c>
    </row>
    <row r="303" spans="1:8" ht="14.4" x14ac:dyDescent="0.25">
      <c r="A303" s="25">
        <v>343</v>
      </c>
      <c r="B303" s="26" t="s">
        <v>18</v>
      </c>
      <c r="C303" s="165">
        <f>SUM(C304)</f>
        <v>0</v>
      </c>
      <c r="D303" s="165">
        <f t="shared" si="108"/>
        <v>0</v>
      </c>
      <c r="E303" s="165">
        <f t="shared" si="108"/>
        <v>0</v>
      </c>
      <c r="F303" s="165">
        <f t="shared" si="108"/>
        <v>0</v>
      </c>
      <c r="G303" s="159" t="e">
        <f t="shared" si="101"/>
        <v>#DIV/0!</v>
      </c>
      <c r="H303" s="373" t="e">
        <f t="shared" si="102"/>
        <v>#DIV/0!</v>
      </c>
    </row>
    <row r="304" spans="1:8" ht="14.4" x14ac:dyDescent="0.25">
      <c r="A304" s="206">
        <v>3434</v>
      </c>
      <c r="B304" s="207" t="s">
        <v>139</v>
      </c>
      <c r="C304" s="158">
        <v>0</v>
      </c>
      <c r="D304" s="131"/>
      <c r="E304" s="131"/>
      <c r="F304" s="131">
        <v>0</v>
      </c>
      <c r="G304" s="159" t="e">
        <f t="shared" si="101"/>
        <v>#DIV/0!</v>
      </c>
      <c r="H304" s="373" t="e">
        <f t="shared" si="102"/>
        <v>#DIV/0!</v>
      </c>
    </row>
    <row r="305" spans="1:8" ht="28.8" customHeight="1" x14ac:dyDescent="0.25">
      <c r="A305" s="25">
        <v>37</v>
      </c>
      <c r="B305" s="26" t="s">
        <v>140</v>
      </c>
      <c r="C305" s="165">
        <f>SUM(C306)</f>
        <v>0</v>
      </c>
      <c r="D305" s="165">
        <f t="shared" ref="D305:F306" si="109">SUM(D306)</f>
        <v>0</v>
      </c>
      <c r="E305" s="165">
        <f t="shared" si="109"/>
        <v>0</v>
      </c>
      <c r="F305" s="165">
        <f t="shared" si="109"/>
        <v>0</v>
      </c>
      <c r="G305" s="159" t="e">
        <f t="shared" si="101"/>
        <v>#DIV/0!</v>
      </c>
      <c r="H305" s="373" t="e">
        <f t="shared" si="102"/>
        <v>#DIV/0!</v>
      </c>
    </row>
    <row r="306" spans="1:8" ht="28.8" x14ac:dyDescent="0.25">
      <c r="A306" s="25">
        <v>372</v>
      </c>
      <c r="B306" s="26" t="s">
        <v>141</v>
      </c>
      <c r="C306" s="165">
        <f>SUM(C307)</f>
        <v>0</v>
      </c>
      <c r="D306" s="165">
        <f t="shared" si="109"/>
        <v>0</v>
      </c>
      <c r="E306" s="165">
        <f t="shared" si="109"/>
        <v>0</v>
      </c>
      <c r="F306" s="165">
        <f t="shared" si="109"/>
        <v>0</v>
      </c>
      <c r="G306" s="159" t="e">
        <f t="shared" si="101"/>
        <v>#DIV/0!</v>
      </c>
      <c r="H306" s="373" t="e">
        <f t="shared" si="102"/>
        <v>#DIV/0!</v>
      </c>
    </row>
    <row r="307" spans="1:8" ht="14.4" x14ac:dyDescent="0.25">
      <c r="A307" s="206">
        <v>3721</v>
      </c>
      <c r="B307" s="207" t="s">
        <v>142</v>
      </c>
      <c r="C307" s="158"/>
      <c r="D307" s="131"/>
      <c r="E307" s="131"/>
      <c r="F307" s="131"/>
      <c r="G307" s="159" t="e">
        <f t="shared" si="101"/>
        <v>#DIV/0!</v>
      </c>
      <c r="H307" s="373" t="e">
        <f t="shared" si="102"/>
        <v>#DIV/0!</v>
      </c>
    </row>
    <row r="308" spans="1:8" ht="14.4" x14ac:dyDescent="0.25">
      <c r="A308" s="475" t="s">
        <v>4</v>
      </c>
      <c r="B308" s="476"/>
      <c r="C308" s="150">
        <f>SUM(C286,C294,C302,C305)</f>
        <v>0</v>
      </c>
      <c r="D308" s="150">
        <f t="shared" ref="D308:F308" si="110">SUM(D286,D294,D302,D305)</f>
        <v>24048</v>
      </c>
      <c r="E308" s="150">
        <f t="shared" si="110"/>
        <v>114048</v>
      </c>
      <c r="F308" s="150">
        <f t="shared" si="110"/>
        <v>30340</v>
      </c>
      <c r="G308" s="155" t="e">
        <f t="shared" ref="G308" si="111">F308/C308*100</f>
        <v>#DIV/0!</v>
      </c>
      <c r="H308" s="150">
        <f>F308/E308*100</f>
        <v>26.602833894500559</v>
      </c>
    </row>
    <row r="309" spans="1:8" ht="14.4" x14ac:dyDescent="0.25">
      <c r="A309" s="8"/>
      <c r="B309" s="8"/>
      <c r="C309" s="172"/>
      <c r="D309" s="172"/>
      <c r="E309" s="172"/>
      <c r="F309" s="172"/>
      <c r="G309" s="204"/>
      <c r="H309" s="172"/>
    </row>
    <row r="310" spans="1:8" ht="14.4" x14ac:dyDescent="0.3">
      <c r="A310" s="10" t="s">
        <v>28</v>
      </c>
      <c r="B310" s="8"/>
      <c r="C310" s="8"/>
      <c r="D310" s="9"/>
      <c r="E310" s="9"/>
      <c r="F310" s="9"/>
      <c r="G310" s="9"/>
      <c r="H310" s="9"/>
    </row>
    <row r="311" spans="1:8" x14ac:dyDescent="0.25">
      <c r="A311" s="459" t="s">
        <v>62</v>
      </c>
      <c r="B311" s="449" t="s">
        <v>3</v>
      </c>
      <c r="C311" s="449" t="s">
        <v>113</v>
      </c>
      <c r="D311" s="434" t="s">
        <v>189</v>
      </c>
      <c r="E311" s="434" t="s">
        <v>190</v>
      </c>
      <c r="F311" s="434" t="s">
        <v>191</v>
      </c>
      <c r="G311" s="434" t="s">
        <v>59</v>
      </c>
      <c r="H311" s="434" t="s">
        <v>59</v>
      </c>
    </row>
    <row r="312" spans="1:8" x14ac:dyDescent="0.25">
      <c r="A312" s="460"/>
      <c r="B312" s="450"/>
      <c r="C312" s="450"/>
      <c r="D312" s="435"/>
      <c r="E312" s="435"/>
      <c r="F312" s="435"/>
      <c r="G312" s="435"/>
      <c r="H312" s="435"/>
    </row>
    <row r="313" spans="1:8" x14ac:dyDescent="0.25">
      <c r="A313" s="470">
        <v>1</v>
      </c>
      <c r="B313" s="470"/>
      <c r="C313" s="214">
        <v>2</v>
      </c>
      <c r="D313" s="215">
        <v>3</v>
      </c>
      <c r="E313" s="215">
        <v>4</v>
      </c>
      <c r="F313" s="215">
        <v>5</v>
      </c>
      <c r="G313" s="215" t="s">
        <v>60</v>
      </c>
      <c r="H313" s="215" t="s">
        <v>61</v>
      </c>
    </row>
    <row r="314" spans="1:8" ht="14.4" x14ac:dyDescent="0.25">
      <c r="A314" s="220">
        <v>31</v>
      </c>
      <c r="B314" s="221" t="s">
        <v>5</v>
      </c>
      <c r="C314" s="222">
        <f>SUM(C315,C317,C319)</f>
        <v>326781.46999999997</v>
      </c>
      <c r="D314" s="222">
        <f t="shared" ref="D314:F314" si="112">SUM(D315,D317,D319)</f>
        <v>0</v>
      </c>
      <c r="E314" s="222">
        <f t="shared" si="112"/>
        <v>0</v>
      </c>
      <c r="F314" s="222">
        <f t="shared" si="112"/>
        <v>0</v>
      </c>
      <c r="G314" s="222">
        <f t="shared" ref="G314:G324" si="113">F314/C314*100</f>
        <v>0</v>
      </c>
      <c r="H314" s="381" t="e">
        <f>F314/E314*100</f>
        <v>#DIV/0!</v>
      </c>
    </row>
    <row r="315" spans="1:8" ht="14.4" x14ac:dyDescent="0.25">
      <c r="A315" s="220">
        <v>311</v>
      </c>
      <c r="B315" s="221" t="s">
        <v>6</v>
      </c>
      <c r="C315" s="222">
        <f>C316</f>
        <v>259898.25</v>
      </c>
      <c r="D315" s="222">
        <f t="shared" ref="D315:F315" si="114">D316</f>
        <v>0</v>
      </c>
      <c r="E315" s="222">
        <f t="shared" si="114"/>
        <v>0</v>
      </c>
      <c r="F315" s="222">
        <f t="shared" si="114"/>
        <v>0</v>
      </c>
      <c r="G315" s="222">
        <f t="shared" si="113"/>
        <v>0</v>
      </c>
      <c r="H315" s="381" t="e">
        <f>F315/E315*100</f>
        <v>#DIV/0!</v>
      </c>
    </row>
    <row r="316" spans="1:8" x14ac:dyDescent="0.25">
      <c r="A316" s="223">
        <v>3111</v>
      </c>
      <c r="B316" s="224" t="s">
        <v>65</v>
      </c>
      <c r="C316" s="211">
        <v>259898.25</v>
      </c>
      <c r="D316" s="225"/>
      <c r="E316" s="225"/>
      <c r="F316" s="225">
        <v>0</v>
      </c>
      <c r="G316" s="225">
        <f t="shared" si="113"/>
        <v>0</v>
      </c>
      <c r="H316" s="382" t="e">
        <f t="shared" ref="H316:H320" si="115">F316/E316*100</f>
        <v>#DIV/0!</v>
      </c>
    </row>
    <row r="317" spans="1:8" ht="14.4" x14ac:dyDescent="0.25">
      <c r="A317" s="220">
        <v>312</v>
      </c>
      <c r="B317" s="221" t="s">
        <v>210</v>
      </c>
      <c r="C317" s="404">
        <f>C318</f>
        <v>24000</v>
      </c>
      <c r="D317" s="404">
        <f t="shared" ref="D317:F317" si="116">D318</f>
        <v>0</v>
      </c>
      <c r="E317" s="404">
        <f t="shared" si="116"/>
        <v>0</v>
      </c>
      <c r="F317" s="404">
        <f t="shared" si="116"/>
        <v>0</v>
      </c>
      <c r="G317" s="225">
        <f t="shared" si="113"/>
        <v>0</v>
      </c>
      <c r="H317" s="382" t="e">
        <f t="shared" si="115"/>
        <v>#DIV/0!</v>
      </c>
    </row>
    <row r="318" spans="1:8" x14ac:dyDescent="0.25">
      <c r="A318" s="223">
        <v>3121</v>
      </c>
      <c r="B318" s="224" t="s">
        <v>210</v>
      </c>
      <c r="C318" s="211">
        <v>24000</v>
      </c>
      <c r="D318" s="225"/>
      <c r="E318" s="225"/>
      <c r="F318" s="225"/>
      <c r="G318" s="225">
        <f t="shared" si="113"/>
        <v>0</v>
      </c>
      <c r="H318" s="382" t="e">
        <f t="shared" si="115"/>
        <v>#DIV/0!</v>
      </c>
    </row>
    <row r="319" spans="1:8" ht="14.4" x14ac:dyDescent="0.25">
      <c r="A319" s="220">
        <v>313</v>
      </c>
      <c r="B319" s="224" t="s">
        <v>8</v>
      </c>
      <c r="C319" s="404">
        <f>C320</f>
        <v>42883.22</v>
      </c>
      <c r="D319" s="404">
        <f t="shared" ref="D319:F319" si="117">D320</f>
        <v>0</v>
      </c>
      <c r="E319" s="404">
        <f t="shared" si="117"/>
        <v>0</v>
      </c>
      <c r="F319" s="404">
        <f t="shared" si="117"/>
        <v>0</v>
      </c>
      <c r="G319" s="211">
        <f t="shared" si="113"/>
        <v>0</v>
      </c>
      <c r="H319" s="382" t="e">
        <f t="shared" si="115"/>
        <v>#DIV/0!</v>
      </c>
    </row>
    <row r="320" spans="1:8" x14ac:dyDescent="0.25">
      <c r="A320" s="223">
        <v>3132</v>
      </c>
      <c r="B320" s="224" t="s">
        <v>211</v>
      </c>
      <c r="C320" s="211">
        <v>42883.22</v>
      </c>
      <c r="D320" s="225"/>
      <c r="E320" s="225"/>
      <c r="F320" s="225"/>
      <c r="G320" s="225">
        <f t="shared" si="113"/>
        <v>0</v>
      </c>
      <c r="H320" s="382" t="e">
        <f t="shared" si="115"/>
        <v>#DIV/0!</v>
      </c>
    </row>
    <row r="321" spans="1:8" ht="28.2" customHeight="1" x14ac:dyDescent="0.25">
      <c r="A321" s="169">
        <v>32</v>
      </c>
      <c r="B321" s="101" t="s">
        <v>9</v>
      </c>
      <c r="C321" s="170">
        <f>SUM(C323)</f>
        <v>1971.18</v>
      </c>
      <c r="D321" s="170">
        <f t="shared" ref="D321:F321" si="118">SUM(D323)</f>
        <v>0</v>
      </c>
      <c r="E321" s="170">
        <f t="shared" si="118"/>
        <v>0</v>
      </c>
      <c r="F321" s="170">
        <f t="shared" si="118"/>
        <v>0</v>
      </c>
      <c r="G321" s="222">
        <f t="shared" si="113"/>
        <v>0</v>
      </c>
      <c r="H321" s="381" t="e">
        <f t="shared" ref="H321:H323" si="119">F321/E321*100</f>
        <v>#DIV/0!</v>
      </c>
    </row>
    <row r="322" spans="1:8" ht="14.4" x14ac:dyDescent="0.25">
      <c r="A322" s="236">
        <v>321</v>
      </c>
      <c r="B322" s="208" t="s">
        <v>10</v>
      </c>
      <c r="C322" s="210">
        <f>SUM(C323)</f>
        <v>1971.18</v>
      </c>
      <c r="D322" s="210">
        <f t="shared" ref="D322:F322" si="120">SUM(D323)</f>
        <v>0</v>
      </c>
      <c r="E322" s="210">
        <f t="shared" si="120"/>
        <v>0</v>
      </c>
      <c r="F322" s="210">
        <f t="shared" si="120"/>
        <v>0</v>
      </c>
      <c r="G322" s="222">
        <f t="shared" si="113"/>
        <v>0</v>
      </c>
      <c r="H322" s="381" t="e">
        <f t="shared" si="119"/>
        <v>#DIV/0!</v>
      </c>
    </row>
    <row r="323" spans="1:8" x14ac:dyDescent="0.25">
      <c r="A323" s="216">
        <v>3212</v>
      </c>
      <c r="B323" s="217" t="s">
        <v>208</v>
      </c>
      <c r="C323" s="218">
        <v>1971.18</v>
      </c>
      <c r="D323" s="219"/>
      <c r="E323" s="219"/>
      <c r="F323" s="219">
        <v>0</v>
      </c>
      <c r="G323" s="246">
        <f t="shared" si="113"/>
        <v>0</v>
      </c>
      <c r="H323" s="389" t="e">
        <f t="shared" si="119"/>
        <v>#DIV/0!</v>
      </c>
    </row>
    <row r="324" spans="1:8" ht="14.4" x14ac:dyDescent="0.25">
      <c r="A324" s="475" t="s">
        <v>4</v>
      </c>
      <c r="B324" s="476"/>
      <c r="C324" s="213">
        <f>SUM(C314,C321)</f>
        <v>328752.64999999997</v>
      </c>
      <c r="D324" s="213">
        <f t="shared" ref="D324:F324" si="121">SUM(D314,D321)</f>
        <v>0</v>
      </c>
      <c r="E324" s="213">
        <f t="shared" si="121"/>
        <v>0</v>
      </c>
      <c r="F324" s="213">
        <f t="shared" si="121"/>
        <v>0</v>
      </c>
      <c r="G324" s="213">
        <f t="shared" si="113"/>
        <v>0</v>
      </c>
      <c r="H324" s="213" t="e">
        <f>F324/E324*100</f>
        <v>#DIV/0!</v>
      </c>
    </row>
    <row r="325" spans="1:8" ht="14.4" x14ac:dyDescent="0.25">
      <c r="A325" s="8"/>
      <c r="B325" s="8"/>
      <c r="C325" s="231"/>
      <c r="D325" s="231"/>
      <c r="E325" s="231"/>
      <c r="F325" s="231"/>
      <c r="G325" s="231"/>
      <c r="H325" s="231"/>
    </row>
    <row r="326" spans="1:8" ht="14.4" x14ac:dyDescent="0.3">
      <c r="A326" s="10" t="s">
        <v>157</v>
      </c>
      <c r="B326" s="8"/>
      <c r="C326" s="8"/>
      <c r="D326" s="9"/>
      <c r="E326" s="9"/>
      <c r="F326" s="9"/>
      <c r="G326" s="9"/>
      <c r="H326" s="9"/>
    </row>
    <row r="327" spans="1:8" x14ac:dyDescent="0.25">
      <c r="A327" s="459" t="s">
        <v>62</v>
      </c>
      <c r="B327" s="449" t="s">
        <v>3</v>
      </c>
      <c r="C327" s="449" t="s">
        <v>113</v>
      </c>
      <c r="D327" s="434" t="s">
        <v>189</v>
      </c>
      <c r="E327" s="434" t="s">
        <v>190</v>
      </c>
      <c r="F327" s="434" t="s">
        <v>191</v>
      </c>
      <c r="G327" s="434" t="s">
        <v>59</v>
      </c>
      <c r="H327" s="434" t="s">
        <v>59</v>
      </c>
    </row>
    <row r="328" spans="1:8" x14ac:dyDescent="0.25">
      <c r="A328" s="460"/>
      <c r="B328" s="450"/>
      <c r="C328" s="450"/>
      <c r="D328" s="435"/>
      <c r="E328" s="435"/>
      <c r="F328" s="435"/>
      <c r="G328" s="435"/>
      <c r="H328" s="435"/>
    </row>
    <row r="329" spans="1:8" x14ac:dyDescent="0.25">
      <c r="A329" s="470">
        <v>1</v>
      </c>
      <c r="B329" s="470"/>
      <c r="C329" s="214">
        <v>2</v>
      </c>
      <c r="D329" s="215">
        <v>3</v>
      </c>
      <c r="E329" s="215">
        <v>4</v>
      </c>
      <c r="F329" s="215">
        <v>5</v>
      </c>
      <c r="G329" s="215" t="s">
        <v>60</v>
      </c>
      <c r="H329" s="215" t="s">
        <v>61</v>
      </c>
    </row>
    <row r="330" spans="1:8" ht="14.4" x14ac:dyDescent="0.25">
      <c r="A330" s="169">
        <v>32</v>
      </c>
      <c r="B330" s="101" t="s">
        <v>9</v>
      </c>
      <c r="C330" s="170">
        <f>SUM(C331)</f>
        <v>0</v>
      </c>
      <c r="D330" s="170">
        <f t="shared" ref="D330:F330" si="122">SUM(D331)</f>
        <v>0</v>
      </c>
      <c r="E330" s="170">
        <f t="shared" si="122"/>
        <v>0</v>
      </c>
      <c r="F330" s="170">
        <f t="shared" si="122"/>
        <v>0</v>
      </c>
      <c r="G330" s="222" t="e">
        <f t="shared" ref="G330:G336" si="123">F330/C330*100</f>
        <v>#DIV/0!</v>
      </c>
      <c r="H330" s="381" t="e">
        <f t="shared" ref="H330:H336" si="124">F330/E330*100</f>
        <v>#DIV/0!</v>
      </c>
    </row>
    <row r="331" spans="1:8" ht="14.4" x14ac:dyDescent="0.25">
      <c r="A331" s="236">
        <v>322</v>
      </c>
      <c r="B331" s="208" t="s">
        <v>12</v>
      </c>
      <c r="C331" s="210">
        <f>SUM(C332:C335)</f>
        <v>0</v>
      </c>
      <c r="D331" s="210">
        <f t="shared" ref="D331:F331" si="125">SUM(D332:D335)</f>
        <v>0</v>
      </c>
      <c r="E331" s="210">
        <f t="shared" si="125"/>
        <v>0</v>
      </c>
      <c r="F331" s="210">
        <f t="shared" si="125"/>
        <v>0</v>
      </c>
      <c r="G331" s="222" t="e">
        <f t="shared" si="123"/>
        <v>#DIV/0!</v>
      </c>
      <c r="H331" s="381" t="e">
        <f t="shared" si="124"/>
        <v>#DIV/0!</v>
      </c>
    </row>
    <row r="332" spans="1:8" ht="14.4" customHeight="1" x14ac:dyDescent="0.25">
      <c r="A332" s="237">
        <v>3221</v>
      </c>
      <c r="B332" s="238" t="s">
        <v>13</v>
      </c>
      <c r="C332" s="239"/>
      <c r="D332" s="240"/>
      <c r="E332" s="240"/>
      <c r="F332" s="240">
        <v>0</v>
      </c>
      <c r="G332" s="225" t="e">
        <f t="shared" si="123"/>
        <v>#DIV/0!</v>
      </c>
      <c r="H332" s="382" t="e">
        <f t="shared" si="124"/>
        <v>#DIV/0!</v>
      </c>
    </row>
    <row r="333" spans="1:8" ht="28.2" customHeight="1" x14ac:dyDescent="0.25">
      <c r="A333" s="241">
        <v>3222</v>
      </c>
      <c r="B333" s="207" t="s">
        <v>129</v>
      </c>
      <c r="C333" s="211"/>
      <c r="D333" s="212"/>
      <c r="E333" s="212"/>
      <c r="F333" s="212"/>
      <c r="G333" s="225" t="e">
        <f t="shared" si="123"/>
        <v>#DIV/0!</v>
      </c>
      <c r="H333" s="382" t="e">
        <f t="shared" si="124"/>
        <v>#DIV/0!</v>
      </c>
    </row>
    <row r="334" spans="1:8" ht="27.6" x14ac:dyDescent="0.25">
      <c r="A334" s="241">
        <v>3224</v>
      </c>
      <c r="B334" s="207" t="s">
        <v>75</v>
      </c>
      <c r="C334" s="211"/>
      <c r="D334" s="212"/>
      <c r="E334" s="212"/>
      <c r="F334" s="212"/>
      <c r="G334" s="225" t="e">
        <f t="shared" si="123"/>
        <v>#DIV/0!</v>
      </c>
      <c r="H334" s="382" t="e">
        <f t="shared" si="124"/>
        <v>#DIV/0!</v>
      </c>
    </row>
    <row r="335" spans="1:8" x14ac:dyDescent="0.25">
      <c r="A335" s="270">
        <v>3225</v>
      </c>
      <c r="B335" s="271" t="s">
        <v>169</v>
      </c>
      <c r="C335" s="272"/>
      <c r="D335" s="273"/>
      <c r="E335" s="273"/>
      <c r="F335" s="273"/>
      <c r="G335" s="274" t="e">
        <f t="shared" si="123"/>
        <v>#DIV/0!</v>
      </c>
      <c r="H335" s="390" t="e">
        <f t="shared" si="124"/>
        <v>#DIV/0!</v>
      </c>
    </row>
    <row r="336" spans="1:8" ht="14.4" x14ac:dyDescent="0.25">
      <c r="A336" s="467" t="s">
        <v>4</v>
      </c>
      <c r="B336" s="467"/>
      <c r="C336" s="213">
        <f>SUM(C330)</f>
        <v>0</v>
      </c>
      <c r="D336" s="213">
        <f>SUM(D330)</f>
        <v>0</v>
      </c>
      <c r="E336" s="213">
        <f>SUM(E330)</f>
        <v>0</v>
      </c>
      <c r="F336" s="213">
        <f>SUM(F330)</f>
        <v>0</v>
      </c>
      <c r="G336" s="247" t="e">
        <f t="shared" si="123"/>
        <v>#DIV/0!</v>
      </c>
      <c r="H336" s="247" t="e">
        <f t="shared" si="124"/>
        <v>#DIV/0!</v>
      </c>
    </row>
    <row r="337" spans="1:8" ht="14.4" x14ac:dyDescent="0.25">
      <c r="A337" s="8"/>
      <c r="B337" s="8"/>
      <c r="C337" s="231"/>
      <c r="D337" s="231"/>
      <c r="E337" s="231"/>
      <c r="F337" s="231"/>
      <c r="G337" s="209"/>
      <c r="H337" s="209"/>
    </row>
    <row r="338" spans="1:8" ht="14.4" x14ac:dyDescent="0.3">
      <c r="A338" s="10" t="s">
        <v>160</v>
      </c>
      <c r="B338" s="8"/>
      <c r="C338" s="8"/>
      <c r="D338" s="9"/>
      <c r="E338" s="9"/>
      <c r="F338" s="9"/>
      <c r="G338" s="9"/>
      <c r="H338" s="9"/>
    </row>
    <row r="339" spans="1:8" x14ac:dyDescent="0.25">
      <c r="A339" s="459" t="s">
        <v>62</v>
      </c>
      <c r="B339" s="449" t="s">
        <v>3</v>
      </c>
      <c r="C339" s="449" t="s">
        <v>113</v>
      </c>
      <c r="D339" s="434" t="s">
        <v>189</v>
      </c>
      <c r="E339" s="434" t="s">
        <v>190</v>
      </c>
      <c r="F339" s="434" t="s">
        <v>191</v>
      </c>
      <c r="G339" s="434" t="s">
        <v>59</v>
      </c>
      <c r="H339" s="434" t="s">
        <v>59</v>
      </c>
    </row>
    <row r="340" spans="1:8" x14ac:dyDescent="0.25">
      <c r="A340" s="460"/>
      <c r="B340" s="450"/>
      <c r="C340" s="450"/>
      <c r="D340" s="435"/>
      <c r="E340" s="435"/>
      <c r="F340" s="435"/>
      <c r="G340" s="435"/>
      <c r="H340" s="435"/>
    </row>
    <row r="341" spans="1:8" x14ac:dyDescent="0.25">
      <c r="A341" s="470">
        <v>1</v>
      </c>
      <c r="B341" s="470"/>
      <c r="C341" s="214">
        <v>2</v>
      </c>
      <c r="D341" s="215">
        <v>3</v>
      </c>
      <c r="E341" s="215">
        <v>4</v>
      </c>
      <c r="F341" s="215">
        <v>5</v>
      </c>
      <c r="G341" s="215" t="s">
        <v>60</v>
      </c>
      <c r="H341" s="215" t="s">
        <v>61</v>
      </c>
    </row>
    <row r="342" spans="1:8" ht="14.4" x14ac:dyDescent="0.25">
      <c r="A342" s="169">
        <v>32</v>
      </c>
      <c r="B342" s="101" t="s">
        <v>9</v>
      </c>
      <c r="C342" s="170">
        <f>SUM(C343,C345)</f>
        <v>0</v>
      </c>
      <c r="D342" s="170">
        <f t="shared" ref="D342:F342" si="126">SUM(D343,D345)</f>
        <v>0</v>
      </c>
      <c r="E342" s="170">
        <f t="shared" si="126"/>
        <v>0</v>
      </c>
      <c r="F342" s="170">
        <f t="shared" si="126"/>
        <v>3313.25</v>
      </c>
      <c r="G342" s="222" t="e">
        <f t="shared" ref="G342:G347" si="127">F342/C342*100</f>
        <v>#DIV/0!</v>
      </c>
      <c r="H342" s="381" t="e">
        <f t="shared" ref="H342:H347" si="128">F342/E342*100</f>
        <v>#DIV/0!</v>
      </c>
    </row>
    <row r="343" spans="1:8" ht="14.4" x14ac:dyDescent="0.25">
      <c r="A343" s="236">
        <v>322</v>
      </c>
      <c r="B343" s="208" t="s">
        <v>12</v>
      </c>
      <c r="C343" s="210">
        <f>SUM(C344:C344)</f>
        <v>0</v>
      </c>
      <c r="D343" s="210">
        <f t="shared" ref="D343:F343" si="129">SUM(D344:D344)</f>
        <v>0</v>
      </c>
      <c r="E343" s="210">
        <f t="shared" si="129"/>
        <v>0</v>
      </c>
      <c r="F343" s="210">
        <f t="shared" si="129"/>
        <v>0</v>
      </c>
      <c r="G343" s="222" t="e">
        <f t="shared" si="127"/>
        <v>#DIV/0!</v>
      </c>
      <c r="H343" s="381" t="e">
        <f t="shared" si="128"/>
        <v>#DIV/0!</v>
      </c>
    </row>
    <row r="344" spans="1:8" ht="27.6" x14ac:dyDescent="0.25">
      <c r="A344" s="241">
        <v>3224</v>
      </c>
      <c r="B344" s="207" t="s">
        <v>75</v>
      </c>
      <c r="C344" s="211">
        <v>0</v>
      </c>
      <c r="D344" s="212"/>
      <c r="E344" s="212"/>
      <c r="F344" s="212"/>
      <c r="G344" s="222" t="e">
        <f t="shared" si="127"/>
        <v>#DIV/0!</v>
      </c>
      <c r="H344" s="381" t="e">
        <f t="shared" si="128"/>
        <v>#DIV/0!</v>
      </c>
    </row>
    <row r="345" spans="1:8" ht="14.4" x14ac:dyDescent="0.25">
      <c r="A345" s="236">
        <v>323</v>
      </c>
      <c r="B345" s="208" t="s">
        <v>14</v>
      </c>
      <c r="C345" s="210">
        <f>SUM(C346:C346)</f>
        <v>0</v>
      </c>
      <c r="D345" s="210">
        <f t="shared" ref="D345:F345" si="130">SUM(D346:D346)</f>
        <v>0</v>
      </c>
      <c r="E345" s="210">
        <f t="shared" si="130"/>
        <v>0</v>
      </c>
      <c r="F345" s="210">
        <f t="shared" si="130"/>
        <v>3313.25</v>
      </c>
      <c r="G345" s="222" t="e">
        <f t="shared" si="127"/>
        <v>#DIV/0!</v>
      </c>
      <c r="H345" s="381" t="e">
        <f t="shared" si="128"/>
        <v>#DIV/0!</v>
      </c>
    </row>
    <row r="346" spans="1:8" ht="14.4" customHeight="1" x14ac:dyDescent="0.25">
      <c r="A346" s="270">
        <v>3232</v>
      </c>
      <c r="B346" s="271" t="s">
        <v>80</v>
      </c>
      <c r="C346" s="272"/>
      <c r="D346" s="273"/>
      <c r="E346" s="273"/>
      <c r="F346" s="273">
        <v>3313.25</v>
      </c>
      <c r="G346" s="222" t="e">
        <f t="shared" si="127"/>
        <v>#DIV/0!</v>
      </c>
      <c r="H346" s="391" t="e">
        <f t="shared" si="128"/>
        <v>#DIV/0!</v>
      </c>
    </row>
    <row r="347" spans="1:8" ht="14.4" x14ac:dyDescent="0.25">
      <c r="A347" s="467" t="s">
        <v>4</v>
      </c>
      <c r="B347" s="467"/>
      <c r="C347" s="213">
        <f>SUM(C342)</f>
        <v>0</v>
      </c>
      <c r="D347" s="213">
        <f t="shared" ref="D347:F347" si="131">SUM(D342)</f>
        <v>0</v>
      </c>
      <c r="E347" s="213">
        <f t="shared" si="131"/>
        <v>0</v>
      </c>
      <c r="F347" s="213">
        <f t="shared" si="131"/>
        <v>3313.25</v>
      </c>
      <c r="G347" s="247" t="e">
        <f t="shared" si="127"/>
        <v>#DIV/0!</v>
      </c>
      <c r="H347" s="247" t="e">
        <f t="shared" si="128"/>
        <v>#DIV/0!</v>
      </c>
    </row>
    <row r="348" spans="1:8" ht="14.4" x14ac:dyDescent="0.25">
      <c r="A348" s="8"/>
      <c r="B348" s="8"/>
      <c r="C348" s="231"/>
      <c r="D348" s="231"/>
      <c r="E348" s="231"/>
      <c r="F348" s="231"/>
      <c r="G348" s="209"/>
      <c r="H348" s="209"/>
    </row>
    <row r="349" spans="1:8" ht="13.2" customHeight="1" x14ac:dyDescent="0.25">
      <c r="A349" s="8"/>
      <c r="B349" s="8"/>
      <c r="C349" s="231"/>
      <c r="D349" s="231"/>
      <c r="E349" s="231"/>
      <c r="F349" s="231"/>
      <c r="G349" s="209"/>
      <c r="H349" s="209"/>
    </row>
    <row r="350" spans="1:8" ht="19.2" customHeight="1" x14ac:dyDescent="0.25">
      <c r="A350" s="8"/>
      <c r="B350" s="8"/>
      <c r="C350" s="9"/>
      <c r="D350" s="9"/>
      <c r="E350" s="9"/>
      <c r="F350" s="9"/>
      <c r="G350" s="9"/>
      <c r="H350" s="9"/>
    </row>
    <row r="351" spans="1:8" ht="14.4" x14ac:dyDescent="0.25">
      <c r="A351" s="8"/>
      <c r="B351" s="8"/>
      <c r="C351" s="231"/>
      <c r="D351" s="231"/>
      <c r="E351" s="231"/>
      <c r="F351" s="231"/>
      <c r="G351" s="209"/>
      <c r="H351" s="209"/>
    </row>
    <row r="352" spans="1:8" ht="14.4" x14ac:dyDescent="0.25">
      <c r="A352" s="8"/>
      <c r="B352" s="8"/>
      <c r="C352" s="9"/>
      <c r="D352" s="9"/>
      <c r="E352" s="9"/>
      <c r="F352" s="9"/>
      <c r="G352" s="9"/>
      <c r="H352" s="9"/>
    </row>
    <row r="353" spans="1:8" ht="14.4" x14ac:dyDescent="0.25">
      <c r="A353" s="8"/>
      <c r="B353" s="8"/>
      <c r="C353" s="231"/>
      <c r="D353" s="231"/>
      <c r="E353" s="231"/>
      <c r="F353" s="231"/>
      <c r="G353" s="209"/>
      <c r="H353" s="209"/>
    </row>
    <row r="354" spans="1:8" ht="14.4" x14ac:dyDescent="0.25">
      <c r="A354" s="8"/>
      <c r="B354" s="8"/>
      <c r="C354" s="9"/>
      <c r="D354" s="9"/>
      <c r="E354" s="9"/>
      <c r="F354" s="9"/>
      <c r="G354" s="9"/>
      <c r="H354" s="9"/>
    </row>
    <row r="355" spans="1:8" ht="14.4" x14ac:dyDescent="0.25">
      <c r="A355" s="8"/>
      <c r="B355" s="8"/>
      <c r="C355" s="9"/>
      <c r="D355" s="9"/>
      <c r="E355" s="9"/>
      <c r="F355" s="9"/>
      <c r="G355" s="9"/>
      <c r="H355" s="9"/>
    </row>
    <row r="356" spans="1:8" ht="14.4" x14ac:dyDescent="0.25">
      <c r="A356" s="8"/>
      <c r="B356" s="8"/>
      <c r="C356" s="231"/>
      <c r="D356" s="231"/>
      <c r="E356" s="231"/>
      <c r="F356" s="231"/>
      <c r="G356" s="209"/>
      <c r="H356" s="209"/>
    </row>
    <row r="357" spans="1:8" ht="14.4" x14ac:dyDescent="0.25">
      <c r="A357" s="8"/>
      <c r="B357" s="8"/>
      <c r="C357" s="9"/>
      <c r="D357" s="9"/>
      <c r="E357" s="9"/>
      <c r="F357" s="9"/>
      <c r="G357" s="9"/>
      <c r="H357" s="9"/>
    </row>
    <row r="358" spans="1:8" ht="14.4" x14ac:dyDescent="0.25">
      <c r="A358" s="8"/>
      <c r="B358" s="8"/>
      <c r="C358" s="231"/>
      <c r="D358" s="231"/>
      <c r="E358" s="231"/>
      <c r="F358" s="231"/>
      <c r="G358" s="209"/>
      <c r="H358" s="209"/>
    </row>
    <row r="359" spans="1:8" ht="14.4" x14ac:dyDescent="0.25">
      <c r="A359" s="8"/>
      <c r="B359" s="8"/>
      <c r="C359" s="9"/>
      <c r="D359" s="9"/>
      <c r="E359" s="9"/>
      <c r="F359" s="9"/>
      <c r="G359" s="9"/>
      <c r="H359" s="9"/>
    </row>
    <row r="360" spans="1:8" ht="17.399999999999999" x14ac:dyDescent="0.25">
      <c r="A360" s="494" t="s">
        <v>180</v>
      </c>
      <c r="B360" s="494"/>
      <c r="C360" s="494"/>
      <c r="D360" s="62"/>
      <c r="E360" s="9"/>
      <c r="F360" s="9"/>
      <c r="G360" s="9"/>
      <c r="H360" s="9"/>
    </row>
    <row r="361" spans="1:8" ht="14.4" x14ac:dyDescent="0.25">
      <c r="A361" s="243" t="s">
        <v>171</v>
      </c>
      <c r="B361" s="244"/>
      <c r="C361" s="244"/>
      <c r="D361" s="28"/>
      <c r="E361" s="28"/>
      <c r="F361" s="28"/>
      <c r="G361" s="28"/>
      <c r="H361" s="32"/>
    </row>
    <row r="362" spans="1:8" x14ac:dyDescent="0.25">
      <c r="A362" s="459" t="s">
        <v>62</v>
      </c>
      <c r="B362" s="449" t="s">
        <v>3</v>
      </c>
      <c r="C362" s="449" t="s">
        <v>113</v>
      </c>
      <c r="D362" s="434" t="s">
        <v>189</v>
      </c>
      <c r="E362" s="434" t="s">
        <v>190</v>
      </c>
      <c r="F362" s="434" t="s">
        <v>191</v>
      </c>
      <c r="G362" s="434" t="s">
        <v>59</v>
      </c>
      <c r="H362" s="434" t="s">
        <v>59</v>
      </c>
    </row>
    <row r="363" spans="1:8" x14ac:dyDescent="0.25">
      <c r="A363" s="460"/>
      <c r="B363" s="450"/>
      <c r="C363" s="450"/>
      <c r="D363" s="435"/>
      <c r="E363" s="435"/>
      <c r="F363" s="435"/>
      <c r="G363" s="435"/>
      <c r="H363" s="435"/>
    </row>
    <row r="364" spans="1:8" x14ac:dyDescent="0.25">
      <c r="A364" s="465">
        <v>1</v>
      </c>
      <c r="B364" s="466"/>
      <c r="C364" s="53">
        <v>2</v>
      </c>
      <c r="D364" s="54">
        <v>3</v>
      </c>
      <c r="E364" s="54">
        <v>4</v>
      </c>
      <c r="F364" s="54">
        <v>5</v>
      </c>
      <c r="G364" s="54" t="s">
        <v>60</v>
      </c>
      <c r="H364" s="54" t="s">
        <v>61</v>
      </c>
    </row>
    <row r="365" spans="1:8" ht="25.2" customHeight="1" x14ac:dyDescent="0.25">
      <c r="A365" s="89">
        <v>42</v>
      </c>
      <c r="B365" s="88" t="s">
        <v>20</v>
      </c>
      <c r="C365" s="159">
        <f>SUM(C370,C366)</f>
        <v>0</v>
      </c>
      <c r="D365" s="159">
        <f t="shared" ref="D365:F365" si="132">SUM(D370,D366)</f>
        <v>0</v>
      </c>
      <c r="E365" s="159">
        <f t="shared" si="132"/>
        <v>0</v>
      </c>
      <c r="F365" s="159">
        <f t="shared" si="132"/>
        <v>0</v>
      </c>
      <c r="G365" s="159" t="e">
        <f t="shared" ref="G365:G372" si="133">F365/C365*100</f>
        <v>#DIV/0!</v>
      </c>
      <c r="H365" s="383" t="e">
        <f t="shared" ref="H365:H372" si="134">F365/E365*100</f>
        <v>#DIV/0!</v>
      </c>
    </row>
    <row r="366" spans="1:8" ht="16.8" customHeight="1" x14ac:dyDescent="0.25">
      <c r="A366" s="60">
        <v>422</v>
      </c>
      <c r="B366" s="78" t="s">
        <v>19</v>
      </c>
      <c r="C366" s="228">
        <f>SUM(C367:C369)</f>
        <v>0</v>
      </c>
      <c r="D366" s="228">
        <f t="shared" ref="D366:F366" si="135">SUM(D367:D369)</f>
        <v>0</v>
      </c>
      <c r="E366" s="228">
        <f t="shared" si="135"/>
        <v>0</v>
      </c>
      <c r="F366" s="228">
        <f t="shared" si="135"/>
        <v>0</v>
      </c>
      <c r="G366" s="159" t="e">
        <f t="shared" si="133"/>
        <v>#DIV/0!</v>
      </c>
      <c r="H366" s="383" t="e">
        <f t="shared" si="134"/>
        <v>#DIV/0!</v>
      </c>
    </row>
    <row r="367" spans="1:8" ht="17.399999999999999" customHeight="1" x14ac:dyDescent="0.25">
      <c r="A367" s="226">
        <v>4221</v>
      </c>
      <c r="B367" s="227" t="s">
        <v>92</v>
      </c>
      <c r="C367" s="229">
        <v>0</v>
      </c>
      <c r="D367" s="132"/>
      <c r="E367" s="132">
        <v>0</v>
      </c>
      <c r="F367" s="132">
        <v>0</v>
      </c>
      <c r="G367" s="159" t="e">
        <f t="shared" si="133"/>
        <v>#DIV/0!</v>
      </c>
      <c r="H367" s="383" t="e">
        <f t="shared" si="134"/>
        <v>#DIV/0!</v>
      </c>
    </row>
    <row r="368" spans="1:8" ht="14.4" x14ac:dyDescent="0.25">
      <c r="A368" s="226">
        <v>4225</v>
      </c>
      <c r="B368" s="227" t="s">
        <v>147</v>
      </c>
      <c r="C368" s="229">
        <v>0</v>
      </c>
      <c r="D368" s="132"/>
      <c r="E368" s="132">
        <v>0</v>
      </c>
      <c r="F368" s="132">
        <v>0</v>
      </c>
      <c r="G368" s="159" t="e">
        <f t="shared" si="133"/>
        <v>#DIV/0!</v>
      </c>
      <c r="H368" s="383" t="e">
        <f t="shared" si="134"/>
        <v>#DIV/0!</v>
      </c>
    </row>
    <row r="369" spans="1:8" ht="14.4" x14ac:dyDescent="0.25">
      <c r="A369" s="226">
        <v>4227</v>
      </c>
      <c r="B369" s="227" t="s">
        <v>125</v>
      </c>
      <c r="C369" s="229">
        <v>0</v>
      </c>
      <c r="D369" s="132"/>
      <c r="E369" s="132">
        <v>0</v>
      </c>
      <c r="F369" s="132">
        <v>0</v>
      </c>
      <c r="G369" s="159" t="e">
        <f t="shared" si="133"/>
        <v>#DIV/0!</v>
      </c>
      <c r="H369" s="383" t="e">
        <f t="shared" si="134"/>
        <v>#DIV/0!</v>
      </c>
    </row>
    <row r="370" spans="1:8" ht="14.4" x14ac:dyDescent="0.25">
      <c r="A370" s="60">
        <v>426</v>
      </c>
      <c r="B370" s="78" t="s">
        <v>148</v>
      </c>
      <c r="C370" s="228">
        <f>SUM(C371)</f>
        <v>0</v>
      </c>
      <c r="D370" s="228">
        <f t="shared" ref="D370:F370" si="136">SUM(D371)</f>
        <v>0</v>
      </c>
      <c r="E370" s="228">
        <f t="shared" si="136"/>
        <v>0</v>
      </c>
      <c r="F370" s="228">
        <f t="shared" si="136"/>
        <v>0</v>
      </c>
      <c r="G370" s="159" t="e">
        <f t="shared" si="133"/>
        <v>#DIV/0!</v>
      </c>
      <c r="H370" s="383" t="e">
        <f t="shared" si="134"/>
        <v>#DIV/0!</v>
      </c>
    </row>
    <row r="371" spans="1:8" ht="14.4" x14ac:dyDescent="0.25">
      <c r="A371" s="226">
        <v>4262</v>
      </c>
      <c r="B371" s="227" t="s">
        <v>149</v>
      </c>
      <c r="C371" s="229">
        <v>0</v>
      </c>
      <c r="D371" s="132"/>
      <c r="E371" s="132">
        <v>0</v>
      </c>
      <c r="F371" s="132">
        <v>0</v>
      </c>
      <c r="G371" s="164" t="e">
        <f t="shared" si="133"/>
        <v>#DIV/0!</v>
      </c>
      <c r="H371" s="401" t="e">
        <f t="shared" si="134"/>
        <v>#DIV/0!</v>
      </c>
    </row>
    <row r="372" spans="1:8" ht="14.4" x14ac:dyDescent="0.25">
      <c r="A372" s="468" t="s">
        <v>4</v>
      </c>
      <c r="B372" s="469"/>
      <c r="C372" s="213">
        <f>SUM(C365)</f>
        <v>0</v>
      </c>
      <c r="D372" s="213">
        <f t="shared" ref="D372:F372" si="137">SUM(D365)</f>
        <v>0</v>
      </c>
      <c r="E372" s="213">
        <f t="shared" si="137"/>
        <v>0</v>
      </c>
      <c r="F372" s="213">
        <f t="shared" si="137"/>
        <v>0</v>
      </c>
      <c r="G372" s="150" t="e">
        <f t="shared" si="133"/>
        <v>#DIV/0!</v>
      </c>
      <c r="H372" s="388" t="e">
        <f t="shared" si="134"/>
        <v>#DIV/0!</v>
      </c>
    </row>
    <row r="373" spans="1:8" ht="14.4" x14ac:dyDescent="0.25">
      <c r="A373" s="29"/>
      <c r="B373" s="29"/>
      <c r="C373" s="231"/>
      <c r="D373" s="231"/>
      <c r="E373" s="231"/>
      <c r="F373" s="231"/>
      <c r="G373" s="172"/>
      <c r="H373" s="242"/>
    </row>
    <row r="374" spans="1:8" ht="14.4" x14ac:dyDescent="0.25">
      <c r="A374" s="29"/>
      <c r="B374" s="29"/>
      <c r="C374" s="231"/>
      <c r="D374" s="231"/>
      <c r="E374" s="231"/>
      <c r="F374" s="231"/>
      <c r="G374" s="172"/>
      <c r="H374" s="242"/>
    </row>
    <row r="375" spans="1:8" ht="15.6" customHeight="1" x14ac:dyDescent="0.25">
      <c r="A375" s="243" t="s">
        <v>157</v>
      </c>
      <c r="B375" s="244"/>
      <c r="C375" s="244"/>
      <c r="D375" s="28"/>
      <c r="E375" s="28"/>
      <c r="F375" s="28"/>
      <c r="G375" s="28"/>
      <c r="H375" s="32"/>
    </row>
    <row r="376" spans="1:8" x14ac:dyDescent="0.25">
      <c r="A376" s="459" t="s">
        <v>62</v>
      </c>
      <c r="B376" s="449" t="s">
        <v>3</v>
      </c>
      <c r="C376" s="449" t="s">
        <v>113</v>
      </c>
      <c r="D376" s="434" t="s">
        <v>189</v>
      </c>
      <c r="E376" s="434" t="s">
        <v>190</v>
      </c>
      <c r="F376" s="434" t="s">
        <v>191</v>
      </c>
      <c r="G376" s="434" t="s">
        <v>59</v>
      </c>
      <c r="H376" s="434" t="s">
        <v>59</v>
      </c>
    </row>
    <row r="377" spans="1:8" x14ac:dyDescent="0.25">
      <c r="A377" s="460"/>
      <c r="B377" s="450"/>
      <c r="C377" s="450"/>
      <c r="D377" s="435"/>
      <c r="E377" s="435"/>
      <c r="F377" s="435"/>
      <c r="G377" s="435"/>
      <c r="H377" s="435"/>
    </row>
    <row r="378" spans="1:8" x14ac:dyDescent="0.25">
      <c r="A378" s="465">
        <v>1</v>
      </c>
      <c r="B378" s="466"/>
      <c r="C378" s="53">
        <v>2</v>
      </c>
      <c r="D378" s="54">
        <v>3</v>
      </c>
      <c r="E378" s="54">
        <v>4</v>
      </c>
      <c r="F378" s="54">
        <v>5</v>
      </c>
      <c r="G378" s="54" t="s">
        <v>60</v>
      </c>
      <c r="H378" s="54" t="s">
        <v>61</v>
      </c>
    </row>
    <row r="379" spans="1:8" ht="28.8" x14ac:dyDescent="0.25">
      <c r="A379" s="89">
        <v>42</v>
      </c>
      <c r="B379" s="88" t="s">
        <v>20</v>
      </c>
      <c r="C379" s="159">
        <f>SUM(C380)</f>
        <v>0</v>
      </c>
      <c r="D379" s="159">
        <f t="shared" ref="D379:F379" si="138">SUM(D380)</f>
        <v>0</v>
      </c>
      <c r="E379" s="159">
        <f t="shared" si="138"/>
        <v>0</v>
      </c>
      <c r="F379" s="159">
        <f t="shared" si="138"/>
        <v>0</v>
      </c>
      <c r="G379" s="159" t="e">
        <f>SUM(F379/C379*100)</f>
        <v>#DIV/0!</v>
      </c>
      <c r="H379" s="383" t="e">
        <f>SUM(F379/E379*100)</f>
        <v>#DIV/0!</v>
      </c>
    </row>
    <row r="380" spans="1:8" ht="14.4" x14ac:dyDescent="0.25">
      <c r="A380" s="60">
        <v>422</v>
      </c>
      <c r="B380" s="78" t="s">
        <v>19</v>
      </c>
      <c r="C380" s="228">
        <f>SUM(C381:C384)</f>
        <v>0</v>
      </c>
      <c r="D380" s="228">
        <f t="shared" ref="D380:F380" si="139">SUM(D381:D384)</f>
        <v>0</v>
      </c>
      <c r="E380" s="228">
        <f t="shared" si="139"/>
        <v>0</v>
      </c>
      <c r="F380" s="228">
        <f t="shared" si="139"/>
        <v>0</v>
      </c>
      <c r="G380" s="159" t="e">
        <f t="shared" ref="G380:G388" si="140">SUM(F380/C380*100)</f>
        <v>#DIV/0!</v>
      </c>
      <c r="H380" s="383" t="e">
        <f t="shared" ref="H380:H388" si="141">SUM(F380/E380*100)</f>
        <v>#DIV/0!</v>
      </c>
    </row>
    <row r="381" spans="1:8" x14ac:dyDescent="0.25">
      <c r="A381" s="226">
        <v>4221</v>
      </c>
      <c r="B381" s="227" t="s">
        <v>92</v>
      </c>
      <c r="C381" s="229">
        <v>0</v>
      </c>
      <c r="D381" s="132">
        <v>0</v>
      </c>
      <c r="E381" s="132"/>
      <c r="F381" s="132">
        <v>0</v>
      </c>
      <c r="G381" s="183" t="e">
        <f>SUM(F381/C381*100)</f>
        <v>#DIV/0!</v>
      </c>
      <c r="H381" s="384" t="e">
        <f t="shared" si="141"/>
        <v>#DIV/0!</v>
      </c>
    </row>
    <row r="382" spans="1:8" x14ac:dyDescent="0.25">
      <c r="A382" s="226">
        <v>4222</v>
      </c>
      <c r="B382" s="227" t="s">
        <v>93</v>
      </c>
      <c r="C382" s="229">
        <v>0</v>
      </c>
      <c r="D382" s="132">
        <v>0</v>
      </c>
      <c r="E382" s="132"/>
      <c r="F382" s="132">
        <v>0</v>
      </c>
      <c r="G382" s="183" t="e">
        <f>SUM(F382/C382*100)</f>
        <v>#DIV/0!</v>
      </c>
      <c r="H382" s="384" t="e">
        <f t="shared" si="141"/>
        <v>#DIV/0!</v>
      </c>
    </row>
    <row r="383" spans="1:8" x14ac:dyDescent="0.25">
      <c r="A383" s="226">
        <v>4224</v>
      </c>
      <c r="B383" s="227" t="s">
        <v>124</v>
      </c>
      <c r="C383" s="229">
        <v>0</v>
      </c>
      <c r="D383" s="132"/>
      <c r="E383" s="132"/>
      <c r="F383" s="132">
        <v>0</v>
      </c>
      <c r="G383" s="183" t="e">
        <f>SUM(F383/C383*100)</f>
        <v>#DIV/0!</v>
      </c>
      <c r="H383" s="384" t="e">
        <f t="shared" si="141"/>
        <v>#DIV/0!</v>
      </c>
    </row>
    <row r="384" spans="1:8" x14ac:dyDescent="0.25">
      <c r="A384" s="226">
        <v>4227</v>
      </c>
      <c r="B384" s="227" t="s">
        <v>125</v>
      </c>
      <c r="C384" s="229"/>
      <c r="D384" s="132"/>
      <c r="E384" s="132"/>
      <c r="F384" s="132"/>
      <c r="G384" s="183" t="e">
        <f t="shared" si="140"/>
        <v>#DIV/0!</v>
      </c>
      <c r="H384" s="384" t="e">
        <f t="shared" si="141"/>
        <v>#DIV/0!</v>
      </c>
    </row>
    <row r="385" spans="1:8" ht="28.8" x14ac:dyDescent="0.25">
      <c r="A385" s="89">
        <v>43</v>
      </c>
      <c r="B385" s="88" t="s">
        <v>150</v>
      </c>
      <c r="C385" s="159">
        <f>SUM(C386)</f>
        <v>0</v>
      </c>
      <c r="D385" s="159">
        <f t="shared" ref="D385:F386" si="142">SUM(D386)</f>
        <v>0</v>
      </c>
      <c r="E385" s="159">
        <f t="shared" si="142"/>
        <v>0</v>
      </c>
      <c r="F385" s="159">
        <f t="shared" si="142"/>
        <v>0</v>
      </c>
      <c r="G385" s="159" t="e">
        <f>SUM(F385/C385*100)</f>
        <v>#DIV/0!</v>
      </c>
      <c r="H385" s="383" t="e">
        <f t="shared" si="141"/>
        <v>#DIV/0!</v>
      </c>
    </row>
    <row r="386" spans="1:8" ht="14.4" x14ac:dyDescent="0.25">
      <c r="A386" s="60">
        <v>431</v>
      </c>
      <c r="B386" s="78" t="s">
        <v>172</v>
      </c>
      <c r="C386" s="228">
        <f>SUM(C387)</f>
        <v>0</v>
      </c>
      <c r="D386" s="228">
        <f t="shared" si="142"/>
        <v>0</v>
      </c>
      <c r="E386" s="228">
        <f t="shared" si="142"/>
        <v>0</v>
      </c>
      <c r="F386" s="228">
        <f t="shared" si="142"/>
        <v>0</v>
      </c>
      <c r="G386" s="159" t="e">
        <f>SUM(F386/C386*100)</f>
        <v>#DIV/0!</v>
      </c>
      <c r="H386" s="383" t="e">
        <f t="shared" si="141"/>
        <v>#DIV/0!</v>
      </c>
    </row>
    <row r="387" spans="1:8" ht="27.6" x14ac:dyDescent="0.25">
      <c r="A387" s="226">
        <v>4312</v>
      </c>
      <c r="B387" s="227" t="s">
        <v>151</v>
      </c>
      <c r="C387" s="229">
        <v>0</v>
      </c>
      <c r="D387" s="132"/>
      <c r="E387" s="132"/>
      <c r="F387" s="132">
        <v>0</v>
      </c>
      <c r="G387" s="184" t="e">
        <f>SUM(F387/C387*100)</f>
        <v>#DIV/0!</v>
      </c>
      <c r="H387" s="393" t="e">
        <f t="shared" si="141"/>
        <v>#DIV/0!</v>
      </c>
    </row>
    <row r="388" spans="1:8" ht="14.4" x14ac:dyDescent="0.25">
      <c r="A388" s="468" t="s">
        <v>4</v>
      </c>
      <c r="B388" s="469"/>
      <c r="C388" s="213">
        <f>SUM(C379,C385)</f>
        <v>0</v>
      </c>
      <c r="D388" s="213">
        <f t="shared" ref="D388:F388" si="143">SUM(D379,D385)</f>
        <v>0</v>
      </c>
      <c r="E388" s="213">
        <f t="shared" si="143"/>
        <v>0</v>
      </c>
      <c r="F388" s="213">
        <f t="shared" si="143"/>
        <v>0</v>
      </c>
      <c r="G388" s="150" t="e">
        <f t="shared" si="140"/>
        <v>#DIV/0!</v>
      </c>
      <c r="H388" s="388" t="e">
        <f t="shared" si="141"/>
        <v>#DIV/0!</v>
      </c>
    </row>
    <row r="389" spans="1:8" ht="14.4" x14ac:dyDescent="0.25">
      <c r="A389" s="29"/>
      <c r="B389" s="29"/>
      <c r="C389" s="231"/>
      <c r="D389" s="231"/>
      <c r="E389" s="231"/>
      <c r="F389" s="231"/>
      <c r="G389" s="172"/>
      <c r="H389" s="242"/>
    </row>
    <row r="390" spans="1:8" ht="13.8" customHeight="1" x14ac:dyDescent="0.25">
      <c r="A390" s="29"/>
      <c r="B390" s="29"/>
      <c r="C390" s="231"/>
      <c r="D390" s="231"/>
      <c r="E390" s="231"/>
      <c r="F390" s="231"/>
      <c r="G390" s="172"/>
      <c r="H390" s="242"/>
    </row>
    <row r="391" spans="1:8" ht="14.4" x14ac:dyDescent="0.25">
      <c r="A391" s="243" t="s">
        <v>160</v>
      </c>
      <c r="B391" s="244"/>
      <c r="C391" s="244"/>
      <c r="D391" s="28"/>
      <c r="E391" s="28"/>
      <c r="F391" s="28"/>
      <c r="G391" s="28"/>
      <c r="H391" s="32"/>
    </row>
    <row r="392" spans="1:8" x14ac:dyDescent="0.25">
      <c r="A392" s="459" t="s">
        <v>62</v>
      </c>
      <c r="B392" s="449" t="s">
        <v>3</v>
      </c>
      <c r="C392" s="449" t="s">
        <v>113</v>
      </c>
      <c r="D392" s="434" t="s">
        <v>189</v>
      </c>
      <c r="E392" s="434" t="s">
        <v>190</v>
      </c>
      <c r="F392" s="434" t="s">
        <v>191</v>
      </c>
      <c r="G392" s="434" t="s">
        <v>59</v>
      </c>
      <c r="H392" s="434" t="s">
        <v>59</v>
      </c>
    </row>
    <row r="393" spans="1:8" x14ac:dyDescent="0.25">
      <c r="A393" s="460"/>
      <c r="B393" s="450"/>
      <c r="C393" s="450"/>
      <c r="D393" s="435"/>
      <c r="E393" s="435"/>
      <c r="F393" s="435"/>
      <c r="G393" s="435"/>
      <c r="H393" s="435"/>
    </row>
    <row r="394" spans="1:8" x14ac:dyDescent="0.25">
      <c r="A394" s="465">
        <v>1</v>
      </c>
      <c r="B394" s="466"/>
      <c r="C394" s="53">
        <v>2</v>
      </c>
      <c r="D394" s="54">
        <v>3</v>
      </c>
      <c r="E394" s="54">
        <v>4</v>
      </c>
      <c r="F394" s="54">
        <v>5</v>
      </c>
      <c r="G394" s="54" t="s">
        <v>60</v>
      </c>
      <c r="H394" s="54" t="s">
        <v>61</v>
      </c>
    </row>
    <row r="395" spans="1:8" ht="28.8" x14ac:dyDescent="0.25">
      <c r="A395" s="89">
        <v>42</v>
      </c>
      <c r="B395" s="88" t="s">
        <v>20</v>
      </c>
      <c r="C395" s="159">
        <f>SUM(C396)</f>
        <v>0</v>
      </c>
      <c r="D395" s="159">
        <f t="shared" ref="D395:F396" si="144">SUM(D396)</f>
        <v>0</v>
      </c>
      <c r="E395" s="159">
        <f t="shared" si="144"/>
        <v>0</v>
      </c>
      <c r="F395" s="159">
        <f t="shared" si="144"/>
        <v>0</v>
      </c>
      <c r="G395" s="159" t="e">
        <f>SUM(F395/C395*100)</f>
        <v>#DIV/0!</v>
      </c>
      <c r="H395" s="383" t="e">
        <f>SUM(F395/E395*100)</f>
        <v>#DIV/0!</v>
      </c>
    </row>
    <row r="396" spans="1:8" ht="14.4" x14ac:dyDescent="0.25">
      <c r="A396" s="60">
        <v>422</v>
      </c>
      <c r="B396" s="78" t="s">
        <v>19</v>
      </c>
      <c r="C396" s="228">
        <f>SUM(C397)</f>
        <v>0</v>
      </c>
      <c r="D396" s="228">
        <f t="shared" si="144"/>
        <v>0</v>
      </c>
      <c r="E396" s="228">
        <f t="shared" si="144"/>
        <v>0</v>
      </c>
      <c r="F396" s="228">
        <f t="shared" si="144"/>
        <v>0</v>
      </c>
      <c r="G396" s="159" t="e">
        <f>SUM(F396/C396*100)</f>
        <v>#DIV/0!</v>
      </c>
      <c r="H396" s="383" t="e">
        <f t="shared" ref="H396:H398" si="145">SUM(F396/E396*100)</f>
        <v>#DIV/0!</v>
      </c>
    </row>
    <row r="397" spans="1:8" x14ac:dyDescent="0.25">
      <c r="A397" s="226">
        <v>4227</v>
      </c>
      <c r="B397" s="227" t="s">
        <v>125</v>
      </c>
      <c r="C397" s="229">
        <v>0</v>
      </c>
      <c r="D397" s="132"/>
      <c r="E397" s="132"/>
      <c r="F397" s="132"/>
      <c r="G397" s="184" t="e">
        <f>SUM(F397/C397*100)</f>
        <v>#DIV/0!</v>
      </c>
      <c r="H397" s="393" t="e">
        <f t="shared" si="145"/>
        <v>#DIV/0!</v>
      </c>
    </row>
    <row r="398" spans="1:8" ht="14.4" x14ac:dyDescent="0.25">
      <c r="A398" s="468" t="s">
        <v>4</v>
      </c>
      <c r="B398" s="469"/>
      <c r="C398" s="213">
        <f>SUM(C395)</f>
        <v>0</v>
      </c>
      <c r="D398" s="213">
        <f t="shared" ref="D398:F398" si="146">SUM(D395)</f>
        <v>0</v>
      </c>
      <c r="E398" s="213">
        <f t="shared" si="146"/>
        <v>0</v>
      </c>
      <c r="F398" s="213">
        <f t="shared" si="146"/>
        <v>0</v>
      </c>
      <c r="G398" s="150" t="e">
        <f>SUM(F398/C398*100)</f>
        <v>#DIV/0!</v>
      </c>
      <c r="H398" s="388" t="e">
        <f t="shared" si="145"/>
        <v>#DIV/0!</v>
      </c>
    </row>
    <row r="399" spans="1:8" ht="18" x14ac:dyDescent="0.35">
      <c r="A399" s="490" t="s">
        <v>44</v>
      </c>
      <c r="B399" s="491"/>
      <c r="C399" s="232">
        <f>SUM(C279+C308+C324+C336+C347+C372+C388+C398)</f>
        <v>3775417.6999999997</v>
      </c>
      <c r="D399" s="232">
        <f t="shared" ref="D399:F399" si="147">SUM(D279+D308+D324+D336+D347+D372+D388+D398)</f>
        <v>6678644</v>
      </c>
      <c r="E399" s="232">
        <f t="shared" si="147"/>
        <v>6768644</v>
      </c>
      <c r="F399" s="232">
        <f t="shared" si="147"/>
        <v>3207970.75</v>
      </c>
      <c r="G399" s="233">
        <f>F399/C399*100</f>
        <v>84.96995577469481</v>
      </c>
      <c r="H399" s="233">
        <f>F399/E399*100</f>
        <v>47.394585237456724</v>
      </c>
    </row>
    <row r="400" spans="1:8" ht="18" x14ac:dyDescent="0.35">
      <c r="A400" s="49"/>
      <c r="B400" s="49"/>
      <c r="C400" s="49"/>
      <c r="D400" s="49"/>
      <c r="E400" s="49"/>
      <c r="F400" s="49"/>
      <c r="G400" s="49"/>
      <c r="H400" s="49"/>
    </row>
    <row r="401" spans="1:8" ht="18" x14ac:dyDescent="0.35">
      <c r="A401" s="49"/>
      <c r="B401" s="49"/>
      <c r="C401" s="49"/>
      <c r="D401" s="49"/>
      <c r="E401" s="49"/>
      <c r="F401" s="49"/>
      <c r="G401" s="49"/>
      <c r="H401" s="49"/>
    </row>
    <row r="402" spans="1:8" ht="18" x14ac:dyDescent="0.35">
      <c r="A402" s="49"/>
      <c r="B402" s="49"/>
      <c r="C402" s="49"/>
      <c r="D402" s="49"/>
      <c r="E402" s="49"/>
      <c r="F402" s="49"/>
      <c r="G402" s="49"/>
      <c r="H402" s="49"/>
    </row>
    <row r="403" spans="1:8" ht="20.399999999999999" x14ac:dyDescent="0.35">
      <c r="A403" s="481" t="s">
        <v>22</v>
      </c>
      <c r="B403" s="481"/>
      <c r="C403" s="481"/>
      <c r="D403" s="481"/>
      <c r="E403" s="481"/>
      <c r="F403" s="481"/>
      <c r="G403" s="481"/>
    </row>
    <row r="404" spans="1:8" x14ac:dyDescent="0.25">
      <c r="D404" s="33"/>
      <c r="E404" s="33"/>
      <c r="F404" s="33"/>
      <c r="G404" s="33"/>
    </row>
    <row r="405" spans="1:8" x14ac:dyDescent="0.25">
      <c r="A405" s="459" t="s">
        <v>62</v>
      </c>
      <c r="B405" s="449" t="s">
        <v>3</v>
      </c>
      <c r="C405" s="449" t="s">
        <v>194</v>
      </c>
      <c r="D405" s="434" t="s">
        <v>189</v>
      </c>
      <c r="E405" s="434" t="s">
        <v>190</v>
      </c>
      <c r="F405" s="434" t="s">
        <v>191</v>
      </c>
      <c r="G405" s="434" t="s">
        <v>59</v>
      </c>
      <c r="H405" s="434" t="s">
        <v>59</v>
      </c>
    </row>
    <row r="406" spans="1:8" x14ac:dyDescent="0.25">
      <c r="A406" s="460"/>
      <c r="B406" s="450"/>
      <c r="C406" s="450"/>
      <c r="D406" s="435"/>
      <c r="E406" s="435"/>
      <c r="F406" s="435"/>
      <c r="G406" s="435"/>
      <c r="H406" s="435"/>
    </row>
    <row r="407" spans="1:8" x14ac:dyDescent="0.25">
      <c r="A407" s="465">
        <v>1</v>
      </c>
      <c r="B407" s="466"/>
      <c r="C407" s="53">
        <v>2</v>
      </c>
      <c r="D407" s="54">
        <v>3</v>
      </c>
      <c r="E407" s="54">
        <v>4</v>
      </c>
      <c r="F407" s="54">
        <v>5</v>
      </c>
      <c r="G407" s="54" t="s">
        <v>60</v>
      </c>
      <c r="H407" s="54" t="s">
        <v>61</v>
      </c>
    </row>
    <row r="408" spans="1:8" ht="14.4" x14ac:dyDescent="0.25">
      <c r="A408" s="91">
        <v>1</v>
      </c>
      <c r="B408" s="85" t="s">
        <v>0</v>
      </c>
      <c r="C408" s="159">
        <f>SUM(C135+C279)</f>
        <v>3446665.05</v>
      </c>
      <c r="D408" s="159">
        <f>SUM(D135+D279)</f>
        <v>6654596</v>
      </c>
      <c r="E408" s="159">
        <f>SUM(E135+E279)</f>
        <v>6654596</v>
      </c>
      <c r="F408" s="420">
        <f>F279</f>
        <v>3174317.5</v>
      </c>
      <c r="G408" s="159">
        <f>F408/C408*100</f>
        <v>92.098229852651343</v>
      </c>
      <c r="H408" s="362">
        <f>F408/E408*100</f>
        <v>47.701130166279064</v>
      </c>
    </row>
    <row r="409" spans="1:8" ht="14.4" x14ac:dyDescent="0.25">
      <c r="A409" s="92">
        <v>3</v>
      </c>
      <c r="B409" s="80" t="s">
        <v>23</v>
      </c>
      <c r="C409" s="165">
        <f>SUM(C308+C372)</f>
        <v>0</v>
      </c>
      <c r="D409" s="165">
        <f>SUM(D308+D372)</f>
        <v>24048</v>
      </c>
      <c r="E409" s="165">
        <f>SUM(E308+E372)</f>
        <v>114048</v>
      </c>
      <c r="F409" s="418">
        <f>SUM(F308+F372)</f>
        <v>30340</v>
      </c>
      <c r="G409" s="159" t="e">
        <f t="shared" ref="G409:G416" si="148">F409/C409*100</f>
        <v>#DIV/0!</v>
      </c>
      <c r="H409" s="362">
        <f t="shared" ref="H409:H416" si="149">F409/E409*100</f>
        <v>26.602833894500559</v>
      </c>
    </row>
    <row r="410" spans="1:8" ht="14.4" x14ac:dyDescent="0.25">
      <c r="A410" s="92"/>
      <c r="B410" s="80" t="s">
        <v>105</v>
      </c>
      <c r="C410" s="165">
        <f>C106</f>
        <v>0</v>
      </c>
      <c r="D410" s="165">
        <f>D106</f>
        <v>0</v>
      </c>
      <c r="E410" s="165"/>
      <c r="F410" s="165">
        <f>F106</f>
        <v>0</v>
      </c>
      <c r="G410" s="159" t="e">
        <f t="shared" si="148"/>
        <v>#DIV/0!</v>
      </c>
      <c r="H410" s="362" t="e">
        <f t="shared" si="149"/>
        <v>#DIV/0!</v>
      </c>
    </row>
    <row r="411" spans="1:8" ht="14.4" x14ac:dyDescent="0.25">
      <c r="A411" s="92">
        <v>4</v>
      </c>
      <c r="B411" s="80" t="s">
        <v>1</v>
      </c>
      <c r="C411" s="165">
        <f>SUM(C191,C243)</f>
        <v>5181988.59</v>
      </c>
      <c r="D411" s="165">
        <f>SUM(D191,D243)</f>
        <v>10754000</v>
      </c>
      <c r="E411" s="165">
        <f>SUM(E191,E243)</f>
        <v>11904408</v>
      </c>
      <c r="F411" s="165">
        <f>SUM(F191,F243)</f>
        <v>5460304.4900000002</v>
      </c>
      <c r="G411" s="159">
        <f t="shared" si="148"/>
        <v>105.37083197244168</v>
      </c>
      <c r="H411" s="362">
        <f t="shared" si="149"/>
        <v>45.867921277563738</v>
      </c>
    </row>
    <row r="412" spans="1:8" ht="14.4" x14ac:dyDescent="0.25">
      <c r="A412" s="92"/>
      <c r="B412" s="80" t="s">
        <v>106</v>
      </c>
      <c r="C412" s="165">
        <f>SUM(C205)</f>
        <v>0</v>
      </c>
      <c r="D412" s="165">
        <f>SUM(D205)</f>
        <v>0</v>
      </c>
      <c r="E412" s="165">
        <f>SUM(E205)</f>
        <v>187381</v>
      </c>
      <c r="F412" s="165">
        <f>SUM(F205)</f>
        <v>187380.5</v>
      </c>
      <c r="G412" s="159" t="e">
        <f t="shared" si="148"/>
        <v>#DIV/0!</v>
      </c>
      <c r="H412" s="362">
        <f t="shared" si="149"/>
        <v>99.999733163981404</v>
      </c>
    </row>
    <row r="413" spans="1:8" ht="14.4" x14ac:dyDescent="0.25">
      <c r="A413" s="92">
        <v>5</v>
      </c>
      <c r="B413" s="80" t="s">
        <v>24</v>
      </c>
      <c r="C413" s="165">
        <f>SUM(C226+C324)</f>
        <v>328752.64999999997</v>
      </c>
      <c r="D413" s="165">
        <f>SUM(D226+D324)</f>
        <v>0</v>
      </c>
      <c r="E413" s="165">
        <f>E324</f>
        <v>0</v>
      </c>
      <c r="F413" s="418">
        <f>SUM(F135)</f>
        <v>8000</v>
      </c>
      <c r="G413" s="159">
        <f t="shared" si="148"/>
        <v>2.4334404604799387</v>
      </c>
      <c r="H413" s="362" t="e">
        <f t="shared" si="149"/>
        <v>#DIV/0!</v>
      </c>
    </row>
    <row r="414" spans="1:8" ht="14.4" x14ac:dyDescent="0.25">
      <c r="A414" s="93"/>
      <c r="B414" s="90" t="s">
        <v>107</v>
      </c>
      <c r="C414" s="249"/>
      <c r="D414" s="249"/>
      <c r="E414" s="249">
        <f>E226</f>
        <v>101158</v>
      </c>
      <c r="F414" s="419">
        <f>SUM(F226)</f>
        <v>101158</v>
      </c>
      <c r="G414" s="159" t="e">
        <f t="shared" si="148"/>
        <v>#DIV/0!</v>
      </c>
      <c r="H414" s="362">
        <f t="shared" si="149"/>
        <v>100</v>
      </c>
    </row>
    <row r="415" spans="1:8" ht="14.4" x14ac:dyDescent="0.25">
      <c r="A415" s="93">
        <v>6</v>
      </c>
      <c r="B415" s="90" t="s">
        <v>166</v>
      </c>
      <c r="C415" s="249">
        <f>SUM(C336+C388)</f>
        <v>0</v>
      </c>
      <c r="D415" s="249">
        <f t="shared" ref="D415:F415" si="150">SUM(D336+D388)</f>
        <v>0</v>
      </c>
      <c r="E415" s="249">
        <f t="shared" si="150"/>
        <v>0</v>
      </c>
      <c r="F415" s="249">
        <f t="shared" si="150"/>
        <v>0</v>
      </c>
      <c r="G415" s="159" t="e">
        <f t="shared" si="148"/>
        <v>#DIV/0!</v>
      </c>
      <c r="H415" s="362" t="e">
        <f t="shared" si="149"/>
        <v>#DIV/0!</v>
      </c>
    </row>
    <row r="416" spans="1:8" ht="28.8" x14ac:dyDescent="0.25">
      <c r="A416" s="93">
        <v>7</v>
      </c>
      <c r="B416" s="245" t="s">
        <v>173</v>
      </c>
      <c r="C416" s="249">
        <f>SUM(C398+C347)</f>
        <v>0</v>
      </c>
      <c r="D416" s="249">
        <f t="shared" ref="D416:F416" si="151">SUM(D398+D347)</f>
        <v>0</v>
      </c>
      <c r="E416" s="249">
        <f t="shared" si="151"/>
        <v>0</v>
      </c>
      <c r="F416" s="249">
        <f t="shared" si="151"/>
        <v>3313.25</v>
      </c>
      <c r="G416" s="159" t="e">
        <f t="shared" si="148"/>
        <v>#DIV/0!</v>
      </c>
      <c r="H416" s="362" t="e">
        <f t="shared" si="149"/>
        <v>#DIV/0!</v>
      </c>
    </row>
    <row r="417" spans="1:8" ht="14.4" x14ac:dyDescent="0.25">
      <c r="A417" s="492" t="s">
        <v>97</v>
      </c>
      <c r="B417" s="493"/>
      <c r="C417" s="432">
        <f>SUM(C408:C416)</f>
        <v>8957406.290000001</v>
      </c>
      <c r="D417" s="250">
        <f t="shared" ref="D417:F417" si="152">SUM(D408:D416)</f>
        <v>17432644</v>
      </c>
      <c r="E417" s="430">
        <f t="shared" si="152"/>
        <v>18961591</v>
      </c>
      <c r="F417" s="429">
        <f t="shared" si="152"/>
        <v>8964813.7400000002</v>
      </c>
      <c r="G417" s="250">
        <f>F417/C417*100</f>
        <v>100.08269637169711</v>
      </c>
      <c r="H417" s="392">
        <f>F417/E417*100</f>
        <v>47.278805560145244</v>
      </c>
    </row>
    <row r="418" spans="1:8" x14ac:dyDescent="0.25">
      <c r="C418" s="68"/>
      <c r="D418" s="68"/>
      <c r="E418" s="68"/>
      <c r="F418" s="68"/>
    </row>
    <row r="419" spans="1:8" x14ac:dyDescent="0.25">
      <c r="C419" s="68"/>
      <c r="D419" s="68"/>
      <c r="E419" s="68"/>
      <c r="F419" s="68"/>
    </row>
    <row r="420" spans="1:8" x14ac:dyDescent="0.25">
      <c r="C420" s="68"/>
      <c r="D420" s="68"/>
      <c r="E420" s="68"/>
      <c r="F420" s="462"/>
      <c r="G420" s="462"/>
    </row>
    <row r="421" spans="1:8" x14ac:dyDescent="0.25">
      <c r="C421" s="68"/>
      <c r="D421" s="68"/>
      <c r="E421" s="68"/>
      <c r="F421" s="68"/>
    </row>
    <row r="422" spans="1:8" ht="14.4" x14ac:dyDescent="0.3">
      <c r="B422" s="496" t="s">
        <v>226</v>
      </c>
      <c r="C422" s="68"/>
      <c r="D422" s="68"/>
      <c r="E422" s="497" t="s">
        <v>229</v>
      </c>
      <c r="F422" s="497"/>
      <c r="G422" s="497"/>
    </row>
    <row r="423" spans="1:8" x14ac:dyDescent="0.25">
      <c r="C423" s="68"/>
      <c r="D423" s="68"/>
      <c r="E423" s="68"/>
      <c r="F423" s="68"/>
    </row>
    <row r="424" spans="1:8" ht="14.4" x14ac:dyDescent="0.3">
      <c r="B424" s="496" t="s">
        <v>227</v>
      </c>
      <c r="C424" s="68"/>
      <c r="D424" s="68"/>
      <c r="E424" s="68"/>
      <c r="F424" s="498" t="s">
        <v>228</v>
      </c>
      <c r="G424" s="433"/>
      <c r="H424" s="433"/>
    </row>
    <row r="425" spans="1:8" x14ac:dyDescent="0.25">
      <c r="C425" s="68"/>
      <c r="D425" s="68"/>
      <c r="E425" s="68"/>
      <c r="F425" s="68"/>
    </row>
    <row r="426" spans="1:8" x14ac:dyDescent="0.25">
      <c r="C426" s="68"/>
      <c r="D426" s="68"/>
      <c r="E426" s="68"/>
      <c r="F426" s="68"/>
    </row>
    <row r="427" spans="1:8" x14ac:dyDescent="0.25">
      <c r="C427" s="68"/>
      <c r="D427" s="68"/>
      <c r="E427" s="68"/>
      <c r="F427" s="68"/>
    </row>
    <row r="428" spans="1:8" x14ac:dyDescent="0.25">
      <c r="C428" s="68"/>
      <c r="D428" s="68"/>
      <c r="E428" s="68"/>
      <c r="F428" s="68"/>
    </row>
    <row r="429" spans="1:8" x14ac:dyDescent="0.25">
      <c r="C429" s="68"/>
      <c r="D429" s="68"/>
      <c r="E429" s="68"/>
      <c r="F429" s="68"/>
    </row>
    <row r="430" spans="1:8" x14ac:dyDescent="0.25">
      <c r="C430" s="68"/>
      <c r="D430" s="68"/>
      <c r="E430" s="68"/>
      <c r="F430" s="68"/>
    </row>
    <row r="431" spans="1:8" x14ac:dyDescent="0.25">
      <c r="C431" s="68"/>
      <c r="D431" s="68"/>
      <c r="E431" s="68"/>
      <c r="F431" s="68"/>
    </row>
    <row r="432" spans="1:8" x14ac:dyDescent="0.25">
      <c r="C432" s="68"/>
      <c r="D432" s="68"/>
      <c r="E432" s="68"/>
      <c r="F432" s="68"/>
    </row>
    <row r="433" spans="3:6" x14ac:dyDescent="0.25">
      <c r="C433" s="68"/>
      <c r="D433" s="68"/>
      <c r="E433" s="68"/>
      <c r="F433" s="68"/>
    </row>
    <row r="434" spans="3:6" x14ac:dyDescent="0.25">
      <c r="C434" s="68"/>
      <c r="D434" s="68"/>
      <c r="E434" s="68"/>
      <c r="F434" s="68"/>
    </row>
    <row r="435" spans="3:6" x14ac:dyDescent="0.25">
      <c r="C435" s="68"/>
      <c r="D435" s="68"/>
      <c r="E435" s="68"/>
      <c r="F435" s="68"/>
    </row>
    <row r="436" spans="3:6" x14ac:dyDescent="0.25">
      <c r="C436" s="68"/>
      <c r="D436" s="68"/>
      <c r="E436" s="68"/>
      <c r="F436" s="68"/>
    </row>
    <row r="437" spans="3:6" x14ac:dyDescent="0.25">
      <c r="C437" s="68"/>
      <c r="D437" s="68"/>
      <c r="E437" s="68"/>
      <c r="F437" s="68"/>
    </row>
    <row r="438" spans="3:6" x14ac:dyDescent="0.25">
      <c r="C438" s="68"/>
      <c r="D438" s="68"/>
      <c r="E438" s="68"/>
      <c r="F438" s="68"/>
    </row>
    <row r="439" spans="3:6" x14ac:dyDescent="0.25">
      <c r="C439" s="68"/>
      <c r="D439" s="68"/>
      <c r="E439" s="68"/>
      <c r="F439" s="68"/>
    </row>
    <row r="440" spans="3:6" x14ac:dyDescent="0.25">
      <c r="C440" s="68"/>
      <c r="D440" s="68"/>
      <c r="E440" s="68"/>
      <c r="F440" s="68"/>
    </row>
    <row r="441" spans="3:6" x14ac:dyDescent="0.25">
      <c r="C441" s="68"/>
      <c r="D441" s="68"/>
      <c r="E441" s="68"/>
      <c r="F441" s="68"/>
    </row>
    <row r="442" spans="3:6" x14ac:dyDescent="0.25">
      <c r="C442" s="68"/>
      <c r="D442" s="68"/>
      <c r="E442" s="68"/>
      <c r="F442" s="68"/>
    </row>
    <row r="443" spans="3:6" x14ac:dyDescent="0.25">
      <c r="C443" s="68"/>
      <c r="D443" s="68"/>
      <c r="E443" s="68"/>
      <c r="F443" s="68"/>
    </row>
    <row r="444" spans="3:6" x14ac:dyDescent="0.25">
      <c r="C444" s="68"/>
      <c r="D444" s="68"/>
      <c r="E444" s="68"/>
      <c r="F444" s="68"/>
    </row>
  </sheetData>
  <mergeCells count="253">
    <mergeCell ref="A417:B417"/>
    <mergeCell ref="D405:D406"/>
    <mergeCell ref="E405:E406"/>
    <mergeCell ref="F405:F406"/>
    <mergeCell ref="A4:H4"/>
    <mergeCell ref="C376:C377"/>
    <mergeCell ref="A394:B394"/>
    <mergeCell ref="A398:B398"/>
    <mergeCell ref="A360:C360"/>
    <mergeCell ref="A362:A363"/>
    <mergeCell ref="B362:B363"/>
    <mergeCell ref="B311:B312"/>
    <mergeCell ref="C362:C363"/>
    <mergeCell ref="A89:B89"/>
    <mergeCell ref="F129:F130"/>
    <mergeCell ref="C139:C140"/>
    <mergeCell ref="A95:B95"/>
    <mergeCell ref="A122:H122"/>
    <mergeCell ref="G129:G130"/>
    <mergeCell ref="B139:B140"/>
    <mergeCell ref="D139:D140"/>
    <mergeCell ref="F139:F140"/>
    <mergeCell ref="E93:E94"/>
    <mergeCell ref="A194:A195"/>
    <mergeCell ref="A211:B211"/>
    <mergeCell ref="A407:B407"/>
    <mergeCell ref="B405:B406"/>
    <mergeCell ref="C405:C406"/>
    <mergeCell ref="A232:A233"/>
    <mergeCell ref="B232:B233"/>
    <mergeCell ref="A245:B245"/>
    <mergeCell ref="A285:B285"/>
    <mergeCell ref="A308:B308"/>
    <mergeCell ref="A399:B399"/>
    <mergeCell ref="A327:A328"/>
    <mergeCell ref="B327:B328"/>
    <mergeCell ref="A341:B341"/>
    <mergeCell ref="A376:A377"/>
    <mergeCell ref="B376:B377"/>
    <mergeCell ref="A388:B388"/>
    <mergeCell ref="A392:A393"/>
    <mergeCell ref="B392:B393"/>
    <mergeCell ref="C392:C393"/>
    <mergeCell ref="B209:B210"/>
    <mergeCell ref="D209:D210"/>
    <mergeCell ref="A93:A94"/>
    <mergeCell ref="B93:B94"/>
    <mergeCell ref="A90:B90"/>
    <mergeCell ref="A51:A52"/>
    <mergeCell ref="D51:D52"/>
    <mergeCell ref="A196:B196"/>
    <mergeCell ref="A139:A140"/>
    <mergeCell ref="A62:B62"/>
    <mergeCell ref="B60:B61"/>
    <mergeCell ref="C60:C61"/>
    <mergeCell ref="D60:D61"/>
    <mergeCell ref="A76:H76"/>
    <mergeCell ref="G78:G79"/>
    <mergeCell ref="A72:B72"/>
    <mergeCell ref="G60:G61"/>
    <mergeCell ref="A131:B131"/>
    <mergeCell ref="A87:B87"/>
    <mergeCell ref="H139:H140"/>
    <mergeCell ref="A141:B141"/>
    <mergeCell ref="C194:C195"/>
    <mergeCell ref="E194:E195"/>
    <mergeCell ref="F194:F195"/>
    <mergeCell ref="H17:H18"/>
    <mergeCell ref="A17:A18"/>
    <mergeCell ref="B17:B18"/>
    <mergeCell ref="C17:C18"/>
    <mergeCell ref="D17:D18"/>
    <mergeCell ref="H60:H61"/>
    <mergeCell ref="A7:A8"/>
    <mergeCell ref="H7:H8"/>
    <mergeCell ref="A13:B13"/>
    <mergeCell ref="B7:B8"/>
    <mergeCell ref="D7:D8"/>
    <mergeCell ref="E7:E8"/>
    <mergeCell ref="E60:E61"/>
    <mergeCell ref="F7:F8"/>
    <mergeCell ref="E17:E18"/>
    <mergeCell ref="G17:G18"/>
    <mergeCell ref="A60:A61"/>
    <mergeCell ref="G51:G52"/>
    <mergeCell ref="F51:F52"/>
    <mergeCell ref="A57:B57"/>
    <mergeCell ref="G26:G27"/>
    <mergeCell ref="F26:F27"/>
    <mergeCell ref="H51:H52"/>
    <mergeCell ref="A53:B53"/>
    <mergeCell ref="F17:F18"/>
    <mergeCell ref="D129:D130"/>
    <mergeCell ref="A135:B135"/>
    <mergeCell ref="A48:B48"/>
    <mergeCell ref="A35:B35"/>
    <mergeCell ref="A41:B41"/>
    <mergeCell ref="B39:B40"/>
    <mergeCell ref="C39:C40"/>
    <mergeCell ref="D39:D40"/>
    <mergeCell ref="A70:B70"/>
    <mergeCell ref="A22:B22"/>
    <mergeCell ref="B51:B52"/>
    <mergeCell ref="C93:C94"/>
    <mergeCell ref="C51:C52"/>
    <mergeCell ref="F60:F61"/>
    <mergeCell ref="A98:B98"/>
    <mergeCell ref="F93:F94"/>
    <mergeCell ref="E51:E52"/>
    <mergeCell ref="A78:A79"/>
    <mergeCell ref="B78:B79"/>
    <mergeCell ref="C78:C79"/>
    <mergeCell ref="D78:D79"/>
    <mergeCell ref="F78:F79"/>
    <mergeCell ref="C7:C8"/>
    <mergeCell ref="G7:G8"/>
    <mergeCell ref="A9:B9"/>
    <mergeCell ref="A129:A130"/>
    <mergeCell ref="B129:B130"/>
    <mergeCell ref="G405:G406"/>
    <mergeCell ref="E232:E233"/>
    <mergeCell ref="F232:F233"/>
    <mergeCell ref="G232:G233"/>
    <mergeCell ref="A234:B234"/>
    <mergeCell ref="A108:B108"/>
    <mergeCell ref="A109:B109"/>
    <mergeCell ref="A205:B205"/>
    <mergeCell ref="A209:A210"/>
    <mergeCell ref="A229:C229"/>
    <mergeCell ref="C311:C312"/>
    <mergeCell ref="D311:D312"/>
    <mergeCell ref="E311:E312"/>
    <mergeCell ref="F311:F312"/>
    <mergeCell ref="G311:G312"/>
    <mergeCell ref="A313:B313"/>
    <mergeCell ref="A324:B324"/>
    <mergeCell ref="A226:B226"/>
    <mergeCell ref="A19:B19"/>
    <mergeCell ref="H405:H406"/>
    <mergeCell ref="A403:G403"/>
    <mergeCell ref="D232:D233"/>
    <mergeCell ref="H232:H233"/>
    <mergeCell ref="A405:A406"/>
    <mergeCell ref="A243:B243"/>
    <mergeCell ref="A252:A253"/>
    <mergeCell ref="B252:B253"/>
    <mergeCell ref="C252:C253"/>
    <mergeCell ref="D252:D253"/>
    <mergeCell ref="E252:E253"/>
    <mergeCell ref="F252:F253"/>
    <mergeCell ref="G252:G253"/>
    <mergeCell ref="C232:C233"/>
    <mergeCell ref="A311:A312"/>
    <mergeCell ref="H311:H312"/>
    <mergeCell ref="H252:H253"/>
    <mergeCell ref="A254:B254"/>
    <mergeCell ref="A279:B279"/>
    <mergeCell ref="A283:A284"/>
    <mergeCell ref="B283:B284"/>
    <mergeCell ref="C283:C284"/>
    <mergeCell ref="D283:D284"/>
    <mergeCell ref="E283:E284"/>
    <mergeCell ref="G194:G195"/>
    <mergeCell ref="B194:B195"/>
    <mergeCell ref="D194:D195"/>
    <mergeCell ref="H194:H195"/>
    <mergeCell ref="E139:E140"/>
    <mergeCell ref="A96:B96"/>
    <mergeCell ref="A97:B97"/>
    <mergeCell ref="C129:C130"/>
    <mergeCell ref="E129:E130"/>
    <mergeCell ref="G139:G140"/>
    <mergeCell ref="A191:B191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A103:B103"/>
    <mergeCell ref="A104:B104"/>
    <mergeCell ref="A105:B105"/>
    <mergeCell ref="A106:B106"/>
    <mergeCell ref="A126:F126"/>
    <mergeCell ref="G209:G210"/>
    <mergeCell ref="E209:E210"/>
    <mergeCell ref="F209:F210"/>
    <mergeCell ref="E78:E79"/>
    <mergeCell ref="B26:B27"/>
    <mergeCell ref="G39:G40"/>
    <mergeCell ref="E39:E40"/>
    <mergeCell ref="H26:H27"/>
    <mergeCell ref="A28:B28"/>
    <mergeCell ref="A26:A27"/>
    <mergeCell ref="F39:F40"/>
    <mergeCell ref="C26:C27"/>
    <mergeCell ref="D26:D27"/>
    <mergeCell ref="E26:E27"/>
    <mergeCell ref="A39:A40"/>
    <mergeCell ref="H39:H40"/>
    <mergeCell ref="G93:G94"/>
    <mergeCell ref="H93:H94"/>
    <mergeCell ref="D93:D94"/>
    <mergeCell ref="H209:H210"/>
    <mergeCell ref="H129:H130"/>
    <mergeCell ref="H78:H79"/>
    <mergeCell ref="A80:B80"/>
    <mergeCell ref="C209:C210"/>
    <mergeCell ref="C327:C328"/>
    <mergeCell ref="D327:D328"/>
    <mergeCell ref="F283:F284"/>
    <mergeCell ref="G283:G284"/>
    <mergeCell ref="H283:H284"/>
    <mergeCell ref="A336:B336"/>
    <mergeCell ref="A339:A340"/>
    <mergeCell ref="B339:B340"/>
    <mergeCell ref="C339:C340"/>
    <mergeCell ref="D339:D340"/>
    <mergeCell ref="E339:E340"/>
    <mergeCell ref="F339:F340"/>
    <mergeCell ref="G339:G340"/>
    <mergeCell ref="H339:H340"/>
    <mergeCell ref="E327:E328"/>
    <mergeCell ref="F327:F328"/>
    <mergeCell ref="G327:G328"/>
    <mergeCell ref="H327:H328"/>
    <mergeCell ref="A329:B329"/>
    <mergeCell ref="E422:G422"/>
    <mergeCell ref="F420:G420"/>
    <mergeCell ref="D392:D393"/>
    <mergeCell ref="E392:E393"/>
    <mergeCell ref="F392:F393"/>
    <mergeCell ref="G392:G393"/>
    <mergeCell ref="H392:H393"/>
    <mergeCell ref="A2:H2"/>
    <mergeCell ref="A1:H1"/>
    <mergeCell ref="A125:H125"/>
    <mergeCell ref="D376:D377"/>
    <mergeCell ref="E376:E377"/>
    <mergeCell ref="F376:F377"/>
    <mergeCell ref="G376:G377"/>
    <mergeCell ref="H376:H377"/>
    <mergeCell ref="A378:B378"/>
    <mergeCell ref="D362:D363"/>
    <mergeCell ref="E362:E363"/>
    <mergeCell ref="F362:F363"/>
    <mergeCell ref="A347:B347"/>
    <mergeCell ref="G362:G363"/>
    <mergeCell ref="H362:H363"/>
    <mergeCell ref="A364:B364"/>
    <mergeCell ref="A372:B372"/>
  </mergeCells>
  <pageMargins left="0.11811023622047245" right="0.11811023622047245" top="0.74803149606299213" bottom="0.74803149606299213" header="0.31496062992125984" footer="0.31496062992125984"/>
  <pageSetup paperSize="9" scale="65" fitToHeight="4" orientation="portrait" r:id="rId1"/>
  <headerFooter alignWithMargins="0"/>
  <rowBreaks count="6" manualBreakCount="6">
    <brk id="49" max="7" man="1"/>
    <brk id="117" max="16383" man="1"/>
    <brk id="183" max="16383" man="1"/>
    <brk id="246" max="16383" man="1"/>
    <brk id="309" max="16383" man="1"/>
    <brk id="3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 i rashodi po ekonomskoj</vt:lpstr>
      <vt:lpstr>Prihodi i rashodi EK,FUN I IF</vt:lpstr>
      <vt:lpstr>'Prihodi i rashodi EK,FUN I IF'!Podrucje_ispisa</vt:lpstr>
      <vt:lpstr>'Prihodi i rashodi po ekonomskoj'!Podrucje_ispisa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korisnik523</cp:lastModifiedBy>
  <cp:lastPrinted>2022-07-29T05:40:20Z</cp:lastPrinted>
  <dcterms:created xsi:type="dcterms:W3CDTF">1996-10-14T23:33:28Z</dcterms:created>
  <dcterms:modified xsi:type="dcterms:W3CDTF">2022-07-29T05:43:43Z</dcterms:modified>
</cp:coreProperties>
</file>