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568" firstSheet="2" activeTab="5"/>
  </bookViews>
  <sheets>
    <sheet name="Sažetak" sheetId="1" r:id="rId1"/>
    <sheet name="Prihodi rashodi ekonomska kl." sheetId="2" r:id="rId2"/>
    <sheet name="Prihodi rashodi izvori" sheetId="3" r:id="rId3"/>
    <sheet name="Rashodi funkcijska" sheetId="4" r:id="rId4"/>
    <sheet name="Račun financiranja" sheetId="5" r:id="rId5"/>
    <sheet name="Račun fin.izvori" sheetId="6" r:id="rId6"/>
    <sheet name="Preneseni višak" sheetId="7" r:id="rId7"/>
    <sheet name="Posebni dio" sheetId="8" r:id="rId8"/>
  </sheets>
  <definedNames>
    <definedName name="_xlnm.Print_Area" localSheetId="7">'Posebni dio'!$A$1:$G$163</definedName>
  </definedNames>
  <calcPr fullCalcOnLoad="1"/>
</workbook>
</file>

<file path=xl/sharedStrings.xml><?xml version="1.0" encoding="utf-8"?>
<sst xmlns="http://schemas.openxmlformats.org/spreadsheetml/2006/main" count="697" uniqueCount="310">
  <si>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</si>
  <si>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</si>
  <si>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</si>
  <si>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</si>
  <si>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</si>
  <si>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</si>
  <si>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</si>
  <si>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</si>
  <si>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</si>
  <si>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</si>
  <si>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</si>
  <si>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</si>
  <si>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</si>
  <si>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</si>
  <si>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</si>
  <si>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</si>
  <si>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</si>
  <si>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</si>
  <si>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</si>
  <si>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</si>
  <si>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</si>
  <si>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</si>
  <si>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</si>
  <si>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</si>
  <si>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</si>
  <si>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GODIŠNJI IZVJEŠTAJ O IZVRŠENJU FINANCIJSKOG PLANA DOMA ZA STARIJE I NEMOĆNE OSOBE OSIJEK ZA 2023. GODINU</t>
  </si>
  <si>
    <t>GODIŠNJI IZVJEŠTAJ O IZVRŠENJU FINANCIJSKOG PLANA DOMA ZA STARIJE I NEMOĆNE OSOBE OSIJEK ZA 2023.GODINU</t>
  </si>
  <si>
    <t>1.2. RAČUN PRIHODA I RASHODA</t>
  </si>
  <si>
    <t xml:space="preserve">1.2.1. IZVJEŠTAJ O PRIHODIMA I RASHODIMA PREMA EKONOMSKOJ KLASIFIKACIJI </t>
  </si>
  <si>
    <t>Ostvarenje / izvršenje 
31.12.2022.</t>
  </si>
  <si>
    <t>Ostvarenje / izvršenje 
31.12.2023.</t>
  </si>
  <si>
    <t>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</si>
  <si>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</si>
  <si>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</si>
  <si>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</si>
  <si>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</si>
  <si>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</si>
  <si>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</si>
  <si>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</si>
  <si>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</si>
  <si>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</si>
  <si>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</si>
  <si>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</si>
  <si>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</si>
  <si>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</si>
  <si>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</si>
  <si>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</si>
  <si>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</si>
  <si>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</si>
  <si>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</si>
  <si>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</si>
  <si>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</si>
  <si>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</si>
  <si>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</si>
  <si>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</si>
  <si>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</si>
  <si>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</si>
  <si>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</si>
  <si>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</si>
  <si>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</si>
  <si>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</si>
  <si>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</si>
  <si>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</si>
  <si>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</si>
  <si>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</si>
  <si>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</si>
  <si>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</si>
  <si>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</si>
  <si>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</si>
  <si>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</si>
  <si>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</si>
  <si>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</si>
  <si>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</si>
  <si>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</si>
  <si>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7</t>
  </si>
  <si>
    <t>Prihodi od prodaje nefinancijske imovine</t>
  </si>
  <si>
    <t>72</t>
  </si>
  <si>
    <t>Prihodi od prodaje proizvedene dugotrajne imovine</t>
  </si>
  <si>
    <t>722</t>
  </si>
  <si>
    <t>Prihodi od prodaje postrojenja i opreme</t>
  </si>
  <si>
    <t>7224</t>
  </si>
  <si>
    <t>Medicinska i laboratorijska oprema</t>
  </si>
  <si>
    <t>7227</t>
  </si>
  <si>
    <t>Uređaji,strojevi i oprema za ostale namjene</t>
  </si>
  <si>
    <t>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</si>
  <si>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</si>
  <si>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</si>
  <si>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</si>
  <si>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</si>
  <si>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</si>
  <si>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</si>
  <si>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</si>
  <si>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</si>
  <si>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</si>
  <si>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</si>
  <si>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</si>
  <si>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</si>
  <si>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</si>
  <si>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</si>
  <si>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</si>
  <si>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</si>
  <si>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</si>
  <si>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</si>
  <si>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</si>
  <si>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</si>
  <si>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</si>
  <si>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</si>
  <si>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</si>
  <si>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</si>
  <si>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</si>
  <si>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</si>
  <si>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</si>
  <si>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</si>
  <si>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</si>
  <si>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</si>
  <si>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</si>
  <si>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</si>
  <si>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</si>
  <si>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</si>
  <si>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</si>
  <si>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</si>
  <si>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</si>
  <si>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</si>
  <si>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</si>
  <si>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</si>
  <si>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</si>
  <si>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</si>
  <si>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</si>
  <si>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</si>
  <si>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</si>
  <si>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</si>
  <si>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</si>
  <si>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</si>
  <si>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</si>
  <si>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</si>
  <si>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</si>
  <si>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</si>
  <si>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</si>
  <si>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</si>
  <si>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</si>
  <si>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</si>
  <si>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</si>
  <si>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</si>
  <si>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</si>
  <si>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</si>
  <si>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</si>
  <si>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</si>
  <si>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</si>
  <si>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</si>
  <si>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</si>
  <si>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</si>
  <si>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</si>
  <si>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</si>
  <si>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</si>
  <si>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</si>
  <si>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</si>
  <si>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</si>
  <si>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</si>
  <si>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</si>
  <si>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</si>
  <si>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</si>
  <si>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</si>
  <si>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</si>
  <si>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</si>
  <si>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</si>
  <si>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</si>
  <si>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</si>
  <si>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</si>
  <si>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</si>
  <si>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</si>
  <si>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</si>
  <si>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</si>
  <si>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</si>
  <si>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</si>
  <si>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</si>
  <si>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</si>
  <si>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</si>
  <si>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</si>
  <si>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</si>
  <si>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</si>
  <si>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</si>
  <si>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</si>
  <si>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</si>
  <si>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</si>
  <si>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</si>
  <si>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</si>
  <si>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383</t>
  </si>
  <si>
    <t>Kazne,penali i naknade štete</t>
  </si>
  <si>
    <t>3835</t>
  </si>
  <si>
    <t>Ostale kazne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</si>
  <si>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</si>
  <si>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</si>
  <si>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</si>
  <si>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</si>
  <si>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</si>
  <si>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</si>
  <si>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</si>
  <si>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</si>
  <si>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</si>
  <si>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</si>
  <si>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</si>
  <si>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</si>
  <si>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</si>
  <si>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</si>
  <si>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</si>
  <si>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</si>
  <si>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</si>
  <si>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</si>
  <si>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</si>
  <si>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</si>
  <si>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</si>
  <si>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</si>
  <si>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imovini</t>
  </si>
  <si>
    <t>451</t>
  </si>
  <si>
    <t>Dodatna ulaganja na građevinskim objektima</t>
  </si>
  <si>
    <t>4511</t>
  </si>
  <si>
    <t>1.2.2. IZVJEŠTAJ O PRIHODIMA I RASHODIMA PREMA IZVORIMA FINANCIRANJA</t>
  </si>
  <si>
    <t xml:space="preserve"> </t>
  </si>
  <si>
    <t>Ostvarenje / izvršenje 31.12.2022.</t>
  </si>
  <si>
    <t>Ostvarenje / izvršenje 31.12.2023.</t>
  </si>
  <si>
    <t>Indeks 
4 / 2</t>
  </si>
  <si>
    <t>1</t>
  </si>
  <si>
    <t>OPĆI PRIHODI I PRIMICI - ŽUPANIJSKI PRORAČUN</t>
  </si>
  <si>
    <t>11</t>
  </si>
  <si>
    <t>VLASTITI PRIHODI - PRORAČUNSKI KORISNICI</t>
  </si>
  <si>
    <t>PRIHODI ZA POSEBNE NAMJENE - DECENTRALIZACIJA</t>
  </si>
  <si>
    <t>46</t>
  </si>
  <si>
    <t>5</t>
  </si>
  <si>
    <t>POMOĆI - ŽUPANIJSKI PRORAČUN - EU PROJEKTI</t>
  </si>
  <si>
    <t>52</t>
  </si>
  <si>
    <t>54</t>
  </si>
  <si>
    <t>POMOĆI - KORISNICI</t>
  </si>
  <si>
    <t>DONACIJE</t>
  </si>
  <si>
    <t>62</t>
  </si>
  <si>
    <t>UGOVORI DONACIJE - KORISNICI</t>
  </si>
  <si>
    <t>1.2.3. IZVJEŠTAJ O RASHODIMA PREMA FUNKCIJSKOJ KLASIFIKACIJI</t>
  </si>
  <si>
    <t>Izvršenje 
31.12.2022.</t>
  </si>
  <si>
    <t>Izvršenje 31.12.2023.</t>
  </si>
  <si>
    <t>1.3. RAČUN FINANCIRANJA</t>
  </si>
  <si>
    <t>1.3.1. IZVJEŠTAJ RAČUNA FINANCIRANJA PREMA EKONOMSKOJ KLASIFIKACIJI</t>
  </si>
  <si>
    <t>1.3.2. IZVJEŠTAJ RAČUNA FINANCIRANJA PREMA IZVORIMA FINANCIRANJA</t>
  </si>
  <si>
    <t>2. POSEBNI DIO
2.1. IZVJEŠTAJ PO PROGRAMSKOJ KLASIFIKACIJI</t>
  </si>
  <si>
    <t>Izvor financiranja   11</t>
  </si>
  <si>
    <t>Izvor financiranja   32</t>
  </si>
  <si>
    <t>Izvor financiranja   46</t>
  </si>
  <si>
    <t>Izvor financiranja   52</t>
  </si>
  <si>
    <t>Izvor financiranja   54</t>
  </si>
  <si>
    <t>49</t>
  </si>
  <si>
    <t>PRIHODI ZA POSEBNE NAMJENE</t>
  </si>
  <si>
    <t xml:space="preserve">PRIHODI ZA POSEBNE NAMJENE - DECENTRALIZACIJA </t>
  </si>
  <si>
    <t xml:space="preserve">POMOĆI </t>
  </si>
  <si>
    <t>POMOĆI - ŽUPANIJSKI PRORAČUN -PROJEKT "ZAŽELI"</t>
  </si>
  <si>
    <t>TEKUĆE POMOĆI IZ PRORAČUNA</t>
  </si>
  <si>
    <t xml:space="preserve"> DONACIJE </t>
  </si>
  <si>
    <t>PRIHODI OD PRODAJE ILI ZAMJENE NEF.IMOVINE I NAKNADE S NASLOVA OSIGURANJA</t>
  </si>
  <si>
    <t xml:space="preserve">VLASTITI PRIHODI </t>
  </si>
  <si>
    <t>POMOĆI - PROJEKT "ZAŽELI"</t>
  </si>
  <si>
    <t>10 Socijalna zaštita</t>
  </si>
  <si>
    <t>102 Starost</t>
  </si>
  <si>
    <t>104 Obitelj i djeca</t>
  </si>
  <si>
    <t>PROGRAM    1304</t>
  </si>
  <si>
    <t>PODIZANJE KVALITETE I DOSTUPNOSTI SOCIJALNE SKRBI</t>
  </si>
  <si>
    <t>RAD ZA OPĆE DOBRO BEZ NAKNADE</t>
  </si>
  <si>
    <t>OČUVANJE RADA I PODIZANJE RAZINE KVALITETE USLUGA U DOMOVIMA ZA STARIJE I NEMOĆNE OSOBE</t>
  </si>
  <si>
    <t>GLAVA    01203</t>
  </si>
  <si>
    <t>USTANOVE SOCIJALNE SKRBI</t>
  </si>
  <si>
    <t>Izvor financiranja   49</t>
  </si>
  <si>
    <t>PRIHODI ZA POSEBNE NAMJENE - OSTALO</t>
  </si>
  <si>
    <t>Izvor financiranja   72</t>
  </si>
  <si>
    <t>PRIHODI OD PRODAJE PROIZVEDENE DUGOTRAJNE IMOVINE</t>
  </si>
  <si>
    <t>Tekući projekt T1304 40</t>
  </si>
  <si>
    <t>Aktivnost A1304 36</t>
  </si>
  <si>
    <t>Tekući projekt T1304 41</t>
  </si>
  <si>
    <t>PRUŽANJE DEINSTITUCIONALNIH USLUGA NA PODRUČJU OSJEČKO-BARANJSKE ŽUPANIJE</t>
  </si>
  <si>
    <t>Tekući projekt T1304 10</t>
  </si>
  <si>
    <t>FINANCIRANJE PROJEKTA "ZAŽELI-POMOĆ U KUĆI"</t>
  </si>
  <si>
    <t>PROGRAM    1305</t>
  </si>
  <si>
    <t>SUFINANCIRANJE USTANOVA SOCIJALNE SKRBI PREMA MINIMALNOM STANDARDU</t>
  </si>
  <si>
    <t>Aktivnost A1305 01</t>
  </si>
  <si>
    <t>OSNOVNI PROGRAM ZBRINJAVANJA STARIJIH OSOBA - DOMOVI ZA STARIJE I NEMOĆNE OSOBE</t>
  </si>
  <si>
    <t>Naknade za rad predstavničkih i izvršnih tijela, povjerenstava i slično</t>
  </si>
  <si>
    <t>PROGRAM    8011</t>
  </si>
  <si>
    <t>FINANCIRANJE DOMOVA ZA STARIJE I NEMOĆNE OSOBE IZVAN ŽUPANIJSKOG PRORAČUNA</t>
  </si>
  <si>
    <t>Aktivnost A8011 01</t>
  </si>
  <si>
    <t>Izvor financiranja 62</t>
  </si>
  <si>
    <t>PRENESENI VIŠAK ILI PRENESENI MANJAK</t>
  </si>
  <si>
    <t xml:space="preserve">Ukupno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</si>
  <si>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</si>
  <si>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</si>
  <si>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</si>
  <si>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</si>
  <si>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Vlastiti izvori</t>
  </si>
  <si>
    <t>Rezultat poslovanja</t>
  </si>
  <si>
    <t>Višak/manjak prihoda</t>
  </si>
  <si>
    <t>Višak prihoda</t>
  </si>
  <si>
    <t>Donacije</t>
  </si>
  <si>
    <t xml:space="preserve">            </t>
  </si>
  <si>
    <t>Donacije i ostali rashodi</t>
  </si>
  <si>
    <t>Tekući plan za 2023.godinu</t>
  </si>
  <si>
    <t>Tekući plan za 2023.</t>
  </si>
  <si>
    <t>Indeks
 5/ 2</t>
  </si>
  <si>
    <t>Indeks
 5 / 4</t>
  </si>
  <si>
    <t>Indeks 
5 / 2</t>
  </si>
  <si>
    <t>Indeks 5 / 2</t>
  </si>
  <si>
    <t>Indeks 5 / 4</t>
  </si>
  <si>
    <t>Strojevi i oprema za ostale namjene</t>
  </si>
  <si>
    <t>Indeks 
4 /3</t>
  </si>
  <si>
    <t>Izvor 11</t>
  </si>
  <si>
    <t>Izvor 54</t>
  </si>
  <si>
    <t>Izvor 81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</si>
</sst>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0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0" fillId="32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1" fillId="33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52" fillId="34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52" fillId="34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32" fillId="0" borderId="0" xfId="0" applyFont="1" applyAlignment="1">
      <alignment/>
    </xf>
    <xf numFmtId="0" fontId="0" fillId="0" borderId="0" xfId="0" applyAlignment="1">
      <alignment/>
    </xf>
    <xf numFmtId="49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9" fontId="51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1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4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4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49" fontId="54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4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4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1" fillId="33" borderId="13" xfId="0" applyNumberFormat="1" applyFont="1" applyFill="1" applyBorder="1" applyAlignment="1">
      <alignment horizontal="center" vertical="center" wrapText="1" shrinkToFit="1" readingOrder="1"/>
    </xf>
    <xf numFmtId="0" fontId="51" fillId="0" borderId="13" xfId="0" applyNumberFormat="1" applyFont="1" applyBorder="1" applyAlignment="1">
      <alignment horizontal="center" vertical="center" wrapText="1" shrinkToFit="1" readingOrder="1"/>
    </xf>
    <xf numFmtId="49" fontId="51" fillId="0" borderId="12" xfId="0" applyNumberFormat="1" applyFont="1" applyBorder="1" applyAlignment="1">
      <alignment horizontal="left" vertical="center" wrapText="1" shrinkToFit="1" readingOrder="1"/>
    </xf>
    <xf numFmtId="4" fontId="51" fillId="0" borderId="12" xfId="0" applyNumberFormat="1" applyFont="1" applyBorder="1" applyAlignment="1">
      <alignment horizontal="right" vertical="center" wrapText="1" shrinkToFit="1" readingOrder="1"/>
    </xf>
    <xf numFmtId="49" fontId="54" fillId="0" borderId="12" xfId="0" applyNumberFormat="1" applyFont="1" applyBorder="1" applyAlignment="1">
      <alignment horizontal="left" vertical="center" wrapText="1" shrinkToFit="1" readingOrder="1"/>
    </xf>
    <xf numFmtId="4" fontId="54" fillId="0" borderId="12" xfId="0" applyNumberFormat="1" applyFont="1" applyBorder="1" applyAlignment="1">
      <alignment horizontal="right" vertical="center" wrapText="1" shrinkToFit="1" readingOrder="1"/>
    </xf>
    <xf numFmtId="49" fontId="52" fillId="0" borderId="12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>
      <alignment horizontal="right" vertical="center" wrapText="1" shrinkToFit="1" readingOrder="1"/>
    </xf>
    <xf numFmtId="0" fontId="55" fillId="0" borderId="12" xfId="0" applyNumberFormat="1" applyFont="1" applyBorder="1" applyAlignment="1">
      <alignment horizontal="left" vertical="top" wrapText="1" shrinkToFit="1" readingOrder="1"/>
    </xf>
    <xf numFmtId="49" fontId="51" fillId="0" borderId="11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" fontId="56" fillId="0" borderId="14" xfId="0" applyNumberFormat="1" applyFont="1" applyBorder="1" applyAlignment="1">
      <alignment horizontal="right" vertical="center"/>
    </xf>
    <xf numFmtId="0" fontId="51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9" fontId="0" fillId="0" borderId="0" xfId="0" applyNumberFormat="1" applyAlignment="1">
      <alignment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0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" fontId="56" fillId="0" borderId="15" xfId="0" applyNumberFormat="1" applyFont="1" applyBorder="1" applyAlignment="1">
      <alignment horizontal="right" vertical="center"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9" fontId="52" fillId="0" borderId="12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>
      <alignment horizontal="right" vertical="center" wrapText="1" shrinkToFit="1" readingOrder="1"/>
    </xf>
    <xf numFmtId="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3" fontId="52" fillId="0" borderId="11" xfId="0" applyNumberFormat="1" applyFont="1" applyBorder="1" applyAlignment="1" applyProtection="1">
      <alignment horizontal="right" vertical="center" wrapText="1" shrinkToFit="1" readingOrder="1"/>
      <protection/>
    </xf>
    <xf numFmtId="3" fontId="52" fillId="34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3" fontId="51" fillId="0" borderId="10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4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0" fillId="0" borderId="0" xfId="0" applyNumberFormat="1" applyAlignment="1">
      <alignment/>
    </xf>
    <xf numFmtId="3" fontId="54" fillId="0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3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4" fillId="0" borderId="12" xfId="0" applyNumberFormat="1" applyFont="1" applyBorder="1" applyAlignment="1" applyProtection="1">
      <alignment horizontal="right" vertical="center" wrapText="1" shrinkToFit="1" readingOrder="1"/>
      <protection/>
    </xf>
    <xf numFmtId="1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1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2" xfId="0" applyNumberFormat="1" applyFont="1" applyBorder="1" applyAlignment="1">
      <alignment horizontal="right" vertical="center" wrapText="1" shrinkToFit="1" readingOrder="1"/>
    </xf>
    <xf numFmtId="3" fontId="54" fillId="0" borderId="12" xfId="0" applyNumberFormat="1" applyFont="1" applyBorder="1" applyAlignment="1">
      <alignment horizontal="right" vertical="center" wrapText="1" shrinkToFit="1" readingOrder="1"/>
    </xf>
    <xf numFmtId="3" fontId="52" fillId="0" borderId="12" xfId="0" applyNumberFormat="1" applyFont="1" applyBorder="1" applyAlignment="1">
      <alignment horizontal="right" vertical="center" wrapText="1" shrinkToFit="1" readingOrder="1"/>
    </xf>
    <xf numFmtId="3" fontId="52" fillId="0" borderId="12" xfId="0" applyNumberFormat="1" applyFont="1" applyBorder="1" applyAlignment="1">
      <alignment horizontal="right" vertical="center" wrapText="1" shrinkToFit="1" readingOrder="1"/>
    </xf>
    <xf numFmtId="3" fontId="51" fillId="0" borderId="12" xfId="0" applyNumberFormat="1" applyFont="1" applyBorder="1" applyAlignment="1">
      <alignment horizontal="right" vertical="center" wrapText="1" shrinkToFit="1" readingOrder="1"/>
    </xf>
    <xf numFmtId="3" fontId="54" fillId="0" borderId="12" xfId="0" applyNumberFormat="1" applyFont="1" applyBorder="1" applyAlignment="1">
      <alignment horizontal="right" vertical="center" wrapText="1" shrinkToFit="1" readingOrder="1"/>
    </xf>
    <xf numFmtId="0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4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0" xfId="0" applyNumberFormat="1" applyFont="1" applyAlignment="1" applyProtection="1">
      <alignment horizontal="left" vertical="top" wrapText="1" shrinkToFit="1" readingOrder="1"/>
      <protection/>
    </xf>
    <xf numFmtId="3" fontId="51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57" fillId="0" borderId="0" xfId="0" applyNumberFormat="1" applyFont="1" applyAlignment="1" applyProtection="1">
      <alignment horizontal="center" vertical="top" wrapText="1" shrinkToFit="1" readingOrder="1"/>
      <protection/>
    </xf>
    <xf numFmtId="0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3" fontId="52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3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8" fillId="0" borderId="0" xfId="0" applyNumberFormat="1" applyFont="1" applyAlignment="1" applyProtection="1">
      <alignment horizontal="center" vertical="top" wrapText="1" shrinkToFit="1" readingOrder="1"/>
      <protection/>
    </xf>
    <xf numFmtId="0" fontId="58" fillId="0" borderId="0" xfId="0" applyNumberFormat="1" applyFont="1" applyAlignment="1" applyProtection="1">
      <alignment horizontal="center" vertical="top" wrapText="1" shrinkToFi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9" fillId="0" borderId="0" xfId="0" applyFont="1" applyAlignment="1">
      <alignment/>
    </xf>
    <xf numFmtId="0" fontId="60" fillId="0" borderId="0" xfId="0" applyNumberFormat="1" applyFont="1" applyAlignment="1" applyProtection="1">
      <alignment horizontal="center" vertical="top" wrapText="1" shrinkToFi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7" fillId="0" borderId="0" xfId="0" applyNumberFormat="1" applyFont="1" applyAlignment="1" applyProtection="1">
      <alignment horizontal="center" vertical="top" wrapText="1" shrinkToFit="1" readingOrder="1"/>
      <protection/>
    </xf>
    <xf numFmtId="0" fontId="60" fillId="0" borderId="0" xfId="0" applyNumberFormat="1" applyFont="1" applyAlignment="1" applyProtection="1">
      <alignment horizontal="center" vertical="center" wrapText="1" shrinkToFit="1" readingOrder="1"/>
      <protection/>
    </xf>
    <xf numFmtId="0" fontId="58" fillId="0" borderId="0" xfId="0" applyNumberFormat="1" applyFont="1" applyAlignment="1" applyProtection="1">
      <alignment horizontal="center" vertical="center" wrapText="1" shrinkToFit="1" readingOrder="1"/>
      <protection/>
    </xf>
    <xf numFmtId="49" fontId="60" fillId="0" borderId="0" xfId="0" applyNumberFormat="1" applyFont="1" applyAlignment="1" applyProtection="1">
      <alignment horizontal="center" vertical="top" wrapText="1" shrinkToFit="1" readingOrder="1"/>
      <protection/>
    </xf>
    <xf numFmtId="0" fontId="57" fillId="0" borderId="0" xfId="0" applyNumberFormat="1" applyFont="1" applyAlignment="1" applyProtection="1">
      <alignment horizontal="center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1" fillId="33" borderId="10" xfId="0" applyNumberFormat="1" applyFont="1" applyFill="1" applyBorder="1" applyAlignment="1">
      <alignment horizontal="center" vertical="center" wrapText="1" shrinkToFit="1" readingOrder="1"/>
    </xf>
    <xf numFmtId="0" fontId="51" fillId="0" borderId="10" xfId="0" applyNumberFormat="1" applyFont="1" applyBorder="1" applyAlignment="1">
      <alignment horizontal="center" vertical="center" wrapText="1" shrinkToFit="1" readingOrder="1"/>
    </xf>
    <xf numFmtId="49" fontId="51" fillId="0" borderId="11" xfId="0" applyNumberFormat="1" applyFont="1" applyBorder="1" applyAlignment="1">
      <alignment horizontal="left" vertical="center" wrapText="1" shrinkToFit="1" readingOrder="1"/>
    </xf>
    <xf numFmtId="49" fontId="54" fillId="0" borderId="11" xfId="0" applyNumberFormat="1" applyFont="1" applyBorder="1" applyAlignment="1">
      <alignment horizontal="left" vertical="center" wrapText="1" shrinkToFit="1" readingOrder="1"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9" fontId="52" fillId="0" borderId="16" xfId="0" applyNumberFormat="1" applyFont="1" applyBorder="1" applyAlignment="1">
      <alignment horizontal="left" vertical="center" wrapText="1" shrinkToFit="1" readingOrder="1"/>
    </xf>
    <xf numFmtId="49" fontId="52" fillId="0" borderId="13" xfId="0" applyNumberFormat="1" applyFont="1" applyBorder="1" applyAlignment="1">
      <alignment horizontal="left" vertical="center" wrapText="1" shrinkToFit="1" readingOrder="1"/>
    </xf>
    <xf numFmtId="49" fontId="52" fillId="0" borderId="11" xfId="0" applyNumberFormat="1" applyFont="1" applyBorder="1" applyAlignment="1">
      <alignment horizontal="left" vertical="center" wrapText="1" shrinkToFi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"/>
  <sheetViews>
    <sheetView showGridLines="0" zoomScalePageLayoutView="0" workbookViewId="0" topLeftCell="A1">
      <selection activeCell="L7" sqref="L7"/>
    </sheetView>
  </sheetViews>
  <sheetFormatPr defaultColWidth="9.140625" defaultRowHeight="15"/>
  <cols>
    <col min="1" max="1" width="37.00390625" style="0" customWidth="1"/>
    <col min="2" max="2" width="14.140625" style="0" customWidth="1"/>
    <col min="3" max="4" width="12.7109375" style="0" customWidth="1"/>
    <col min="5" max="5" width="13.00390625" style="0" customWidth="1"/>
    <col min="6" max="6" width="8.140625" style="0" customWidth="1"/>
    <col min="7" max="7" width="4.8515625" style="0" customWidth="1"/>
    <col min="8" max="8" width="3.140625" style="0" customWidth="1"/>
    <col min="9" max="9" width="0.13671875" style="0" customWidth="1"/>
  </cols>
  <sheetData>
    <row r="1" spans="1:9" ht="31.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</row>
    <row r="2" ht="13.5" customHeight="1"/>
    <row r="3" spans="1:9" ht="14.2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ht="12" customHeight="1"/>
    <row r="5" spans="1:9" ht="13.5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</row>
    <row r="6" ht="17.25" customHeight="1"/>
    <row r="7" ht="12.75" customHeight="1"/>
    <row r="8" spans="1:8" ht="36" customHeight="1">
      <c r="A8" s="1" t="s">
        <v>2</v>
      </c>
      <c r="B8" s="2" t="s">
        <v>3</v>
      </c>
      <c r="C8" s="2" t="s">
        <v>4</v>
      </c>
      <c r="D8" s="2" t="s">
        <v>298</v>
      </c>
      <c r="E8" s="2" t="s">
        <v>5</v>
      </c>
      <c r="F8" s="1" t="s">
        <v>300</v>
      </c>
      <c r="G8" s="101" t="s">
        <v>301</v>
      </c>
      <c r="H8" s="101"/>
    </row>
    <row r="9" spans="1:8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102">
        <v>7</v>
      </c>
      <c r="H9" s="102"/>
    </row>
    <row r="10" spans="1:8" ht="24.75" customHeight="1">
      <c r="A10" s="4" t="s">
        <v>8</v>
      </c>
      <c r="B10" s="5">
        <f>B11+B12</f>
        <v>2571135.97</v>
      </c>
      <c r="C10" s="5">
        <f>C11+C12</f>
        <v>2782087</v>
      </c>
      <c r="D10" s="5">
        <f>D11+D12</f>
        <v>2792074</v>
      </c>
      <c r="E10" s="5">
        <f>E11+E12</f>
        <v>2821766.82</v>
      </c>
      <c r="F10" s="75">
        <f>IF(B10=0,,(E10/B10)*100)</f>
        <v>109.74786448186167</v>
      </c>
      <c r="G10" s="99">
        <f>IF(D10=0,,E10/D10*100)</f>
        <v>101.06346823185919</v>
      </c>
      <c r="H10" s="99"/>
    </row>
    <row r="11" spans="1:8" ht="24" customHeight="1">
      <c r="A11" s="6" t="s">
        <v>9</v>
      </c>
      <c r="B11" s="7">
        <v>2570246.73</v>
      </c>
      <c r="C11" s="7">
        <v>2782087</v>
      </c>
      <c r="D11" s="7">
        <v>2789273</v>
      </c>
      <c r="E11" s="7">
        <v>2818965.82</v>
      </c>
      <c r="F11" s="76">
        <f aca="true" t="shared" si="0" ref="F11:F16">IF(B11=0,,(E11/B11)*100)</f>
        <v>109.67685658722732</v>
      </c>
      <c r="G11" s="104">
        <f aca="true" t="shared" si="1" ref="G11:G16">IF(D11=0,,E11/D11*100)</f>
        <v>101.06453617125322</v>
      </c>
      <c r="H11" s="104"/>
    </row>
    <row r="12" spans="1:8" ht="24" customHeight="1">
      <c r="A12" s="6" t="s">
        <v>10</v>
      </c>
      <c r="B12" s="7">
        <v>889.24</v>
      </c>
      <c r="C12" s="7">
        <v>0</v>
      </c>
      <c r="D12" s="7">
        <v>2801</v>
      </c>
      <c r="E12" s="7">
        <v>2801</v>
      </c>
      <c r="F12" s="76">
        <f t="shared" si="0"/>
        <v>314.9880797085151</v>
      </c>
      <c r="G12" s="104">
        <f t="shared" si="1"/>
        <v>100</v>
      </c>
      <c r="H12" s="104"/>
    </row>
    <row r="13" spans="1:8" ht="24.75" customHeight="1">
      <c r="A13" s="4" t="s">
        <v>11</v>
      </c>
      <c r="B13" s="5">
        <f>B14+B15</f>
        <v>2520163.91</v>
      </c>
      <c r="C13" s="5">
        <f>C14+C15</f>
        <v>2874432</v>
      </c>
      <c r="D13" s="5">
        <f>D14+D15</f>
        <v>2884419</v>
      </c>
      <c r="E13" s="5">
        <f>E14+E15</f>
        <v>2780250.52</v>
      </c>
      <c r="F13" s="75">
        <f t="shared" si="0"/>
        <v>110.32022595704896</v>
      </c>
      <c r="G13" s="99">
        <f t="shared" si="1"/>
        <v>96.38858016120405</v>
      </c>
      <c r="H13" s="99"/>
    </row>
    <row r="14" spans="1:8" ht="24" customHeight="1">
      <c r="A14" s="6" t="s">
        <v>12</v>
      </c>
      <c r="B14" s="7">
        <v>2390977.2</v>
      </c>
      <c r="C14" s="7">
        <v>2757532</v>
      </c>
      <c r="D14" s="7">
        <v>2764718</v>
      </c>
      <c r="E14" s="7">
        <v>2663355.25</v>
      </c>
      <c r="F14" s="76">
        <f t="shared" si="0"/>
        <v>111.39191331477353</v>
      </c>
      <c r="G14" s="104">
        <f t="shared" si="1"/>
        <v>96.33370383525553</v>
      </c>
      <c r="H14" s="104"/>
    </row>
    <row r="15" spans="1:8" ht="24.75" customHeight="1">
      <c r="A15" s="6" t="s">
        <v>13</v>
      </c>
      <c r="B15" s="7">
        <v>129186.71</v>
      </c>
      <c r="C15" s="7">
        <v>116900</v>
      </c>
      <c r="D15" s="7">
        <v>119701</v>
      </c>
      <c r="E15" s="7">
        <v>116895.27</v>
      </c>
      <c r="F15" s="76">
        <f t="shared" si="0"/>
        <v>90.48552285293124</v>
      </c>
      <c r="G15" s="104">
        <f t="shared" si="1"/>
        <v>97.656051327892</v>
      </c>
      <c r="H15" s="104"/>
    </row>
    <row r="16" spans="1:8" ht="24" customHeight="1">
      <c r="A16" s="4" t="s">
        <v>14</v>
      </c>
      <c r="B16" s="5">
        <v>50972.06</v>
      </c>
      <c r="C16" s="5">
        <v>-92345</v>
      </c>
      <c r="D16" s="5">
        <v>-92345</v>
      </c>
      <c r="E16" s="5">
        <v>41516.3</v>
      </c>
      <c r="F16" s="75">
        <f t="shared" si="0"/>
        <v>81.44913115145827</v>
      </c>
      <c r="G16" s="99">
        <f t="shared" si="1"/>
        <v>-44.95782121392604</v>
      </c>
      <c r="H16" s="99"/>
    </row>
    <row r="17" ht="17.25" customHeight="1"/>
    <row r="18" spans="1:9" ht="12.75" customHeight="1">
      <c r="A18" s="100" t="s">
        <v>15</v>
      </c>
      <c r="B18" s="100"/>
      <c r="C18" s="100"/>
      <c r="D18" s="100"/>
      <c r="E18" s="100"/>
      <c r="F18" s="100"/>
      <c r="G18" s="100"/>
      <c r="H18" s="100"/>
      <c r="I18" s="100"/>
    </row>
    <row r="19" ht="8.25" customHeight="1"/>
    <row r="20" spans="1:8" ht="36" customHeight="1">
      <c r="A20" s="1" t="s">
        <v>2</v>
      </c>
      <c r="B20" s="2" t="s">
        <v>3</v>
      </c>
      <c r="C20" s="2" t="s">
        <v>4</v>
      </c>
      <c r="D20" s="2" t="s">
        <v>298</v>
      </c>
      <c r="E20" s="2" t="s">
        <v>5</v>
      </c>
      <c r="F20" s="2" t="s">
        <v>16</v>
      </c>
      <c r="G20" s="101" t="s">
        <v>7</v>
      </c>
      <c r="H20" s="101"/>
    </row>
    <row r="21" spans="1:8" ht="14.25" customHeight="1">
      <c r="A21" s="3">
        <v>1</v>
      </c>
      <c r="B21" s="3">
        <v>2</v>
      </c>
      <c r="C21" s="3">
        <v>3</v>
      </c>
      <c r="D21" s="3"/>
      <c r="E21" s="3">
        <v>4</v>
      </c>
      <c r="F21" s="3">
        <v>5</v>
      </c>
      <c r="G21" s="102">
        <v>6</v>
      </c>
      <c r="H21" s="102"/>
    </row>
    <row r="22" spans="1:8" ht="24" customHeight="1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6">
        <f>IF(B22=0,,(E22/B22)*100)</f>
        <v>0</v>
      </c>
      <c r="G22" s="104">
        <f>IF(D22=0,,E22/D22*100)</f>
        <v>0</v>
      </c>
      <c r="H22" s="104"/>
    </row>
    <row r="23" spans="1:8" ht="24" customHeight="1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6">
        <f>IF(B23=0,,(E23/B23)*100)</f>
        <v>0</v>
      </c>
      <c r="G23" s="104">
        <f>IF(D23=0,,E23/D23*100)</f>
        <v>0</v>
      </c>
      <c r="H23" s="104"/>
    </row>
    <row r="24" spans="1:8" ht="24.75" customHeight="1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75">
        <f>IF(B24=0,,(E24/B24)*100)</f>
        <v>0</v>
      </c>
      <c r="G24" s="99">
        <f>IF(D24=0,,E24/D24*100)</f>
        <v>0</v>
      </c>
      <c r="H24" s="99"/>
    </row>
    <row r="25" ht="17.25" customHeight="1"/>
    <row r="26" spans="1:9" ht="12.75" customHeight="1">
      <c r="A26" s="100" t="s">
        <v>20</v>
      </c>
      <c r="B26" s="100"/>
      <c r="C26" s="100"/>
      <c r="D26" s="100"/>
      <c r="E26" s="100"/>
      <c r="F26" s="100"/>
      <c r="G26" s="100"/>
      <c r="H26" s="100"/>
      <c r="I26" s="100"/>
    </row>
    <row r="27" ht="6.75" customHeight="1"/>
    <row r="28" spans="1:8" ht="36.75" customHeight="1">
      <c r="A28" s="1" t="s">
        <v>2</v>
      </c>
      <c r="B28" s="2" t="s">
        <v>3</v>
      </c>
      <c r="C28" s="2" t="s">
        <v>4</v>
      </c>
      <c r="D28" s="2" t="s">
        <v>298</v>
      </c>
      <c r="E28" s="2" t="s">
        <v>5</v>
      </c>
      <c r="F28" s="1" t="s">
        <v>6</v>
      </c>
      <c r="G28" s="101" t="s">
        <v>7</v>
      </c>
      <c r="H28" s="101"/>
    </row>
    <row r="29" spans="1:8" ht="14.25" customHeight="1">
      <c r="A29" s="3">
        <v>1</v>
      </c>
      <c r="B29" s="3">
        <v>2</v>
      </c>
      <c r="C29" s="3">
        <v>3</v>
      </c>
      <c r="D29" s="3"/>
      <c r="E29" s="3">
        <v>4</v>
      </c>
      <c r="F29" s="3">
        <v>5</v>
      </c>
      <c r="G29" s="102">
        <v>6</v>
      </c>
      <c r="H29" s="102"/>
    </row>
    <row r="30" spans="1:8" ht="24" customHeight="1">
      <c r="A30" s="8" t="s">
        <v>21</v>
      </c>
      <c r="B30" s="9">
        <v>46388.59</v>
      </c>
      <c r="C30" s="9">
        <v>97244.39</v>
      </c>
      <c r="D30" s="9">
        <v>97244.39</v>
      </c>
      <c r="E30" s="9">
        <v>97244.39</v>
      </c>
      <c r="F30" s="77">
        <f>IF(B30=0,,(E30/B30)*100)</f>
        <v>209.6299758194849</v>
      </c>
      <c r="G30" s="103">
        <f>IF(D30=0,,E30/D30*100)</f>
        <v>100</v>
      </c>
      <c r="H30" s="103"/>
    </row>
    <row r="31" spans="1:8" ht="24" customHeight="1">
      <c r="A31" s="4" t="s">
        <v>22</v>
      </c>
      <c r="B31" s="5">
        <v>46388.59</v>
      </c>
      <c r="C31" s="5">
        <v>92345</v>
      </c>
      <c r="D31" s="5">
        <v>92345</v>
      </c>
      <c r="E31" s="5">
        <v>92345</v>
      </c>
      <c r="F31" s="75">
        <f>IF(B31=0,,(E31/B31)*100)</f>
        <v>199.0683484882813</v>
      </c>
      <c r="G31" s="99">
        <f>IF(D31=0,,E31/D31*100)</f>
        <v>100</v>
      </c>
      <c r="H31" s="99"/>
    </row>
    <row r="32" spans="6:8" ht="50.25" customHeight="1">
      <c r="F32" s="68"/>
      <c r="G32" s="68"/>
      <c r="H32" s="68"/>
    </row>
    <row r="33" spans="1:8" ht="25.5" customHeight="1">
      <c r="A33" s="10" t="s">
        <v>23</v>
      </c>
      <c r="B33" s="11">
        <v>97360.65</v>
      </c>
      <c r="C33" s="11">
        <v>92345</v>
      </c>
      <c r="D33" s="11">
        <v>92345</v>
      </c>
      <c r="E33" s="11">
        <v>138760.69</v>
      </c>
      <c r="F33" s="78">
        <f>IF(B33=0,,(E33/B33)*100)</f>
        <v>142.52235374352986</v>
      </c>
      <c r="G33" s="105">
        <f>IF(D33=0,,E33/D33*100)</f>
        <v>150.26334939628566</v>
      </c>
      <c r="H33" s="105"/>
    </row>
    <row r="34" ht="21" customHeight="1"/>
    <row r="35" spans="1:7" ht="53.25" customHeight="1">
      <c r="A35" s="98" t="s">
        <v>24</v>
      </c>
      <c r="B35" s="98"/>
      <c r="C35" s="98"/>
      <c r="D35" s="98"/>
      <c r="E35" s="98"/>
      <c r="F35" s="98"/>
      <c r="G35" s="98"/>
    </row>
  </sheetData>
  <sheetProtection/>
  <mergeCells count="25">
    <mergeCell ref="A1:I1"/>
    <mergeCell ref="A3:I3"/>
    <mergeCell ref="A5:I5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8:I18"/>
    <mergeCell ref="G20:H20"/>
    <mergeCell ref="G21:H21"/>
    <mergeCell ref="G22:H22"/>
    <mergeCell ref="G23:H23"/>
    <mergeCell ref="G33:H33"/>
    <mergeCell ref="A35:G35"/>
    <mergeCell ref="G24:H24"/>
    <mergeCell ref="A26:I26"/>
    <mergeCell ref="G28:H28"/>
    <mergeCell ref="G29:H29"/>
    <mergeCell ref="G30:H30"/>
    <mergeCell ref="G31:H31"/>
  </mergeCells>
  <printOptions/>
  <pageMargins left="0.7086614173228347" right="0.5905511811023623" top="0.5905511811023623" bottom="0.5905511811023623" header="0.31496062992125984" footer="0.31496062992125984"/>
  <pageSetup errors="blank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I106"/>
  <sheetViews>
    <sheetView showGridLines="0" zoomScalePageLayoutView="0" workbookViewId="0" topLeftCell="A46">
      <selection activeCell="N46" sqref="N46"/>
    </sheetView>
  </sheetViews>
  <sheetFormatPr defaultColWidth="9.140625" defaultRowHeight="15"/>
  <cols>
    <col min="1" max="1" width="0.42578125" style="0" customWidth="1"/>
    <col min="2" max="2" width="6.00390625" style="0" customWidth="1"/>
    <col min="3" max="3" width="30.8515625" style="0" customWidth="1"/>
    <col min="4" max="4" width="16.57421875" style="0" customWidth="1"/>
    <col min="5" max="5" width="15.28125" style="0" customWidth="1"/>
    <col min="6" max="6" width="14.57421875" style="0" customWidth="1"/>
    <col min="7" max="7" width="15.7109375" style="0" customWidth="1"/>
    <col min="8" max="8" width="7.57421875" style="0" customWidth="1"/>
    <col min="9" max="9" width="6.421875" style="0" customWidth="1"/>
  </cols>
  <sheetData>
    <row r="1" spans="2:9" s="14" customFormat="1" ht="23.25" customHeight="1">
      <c r="B1" s="109" t="s">
        <v>26</v>
      </c>
      <c r="C1" s="109"/>
      <c r="D1" s="109"/>
      <c r="E1" s="109"/>
      <c r="F1" s="109"/>
      <c r="G1" s="109"/>
      <c r="H1" s="109"/>
      <c r="I1" s="109"/>
    </row>
    <row r="2" spans="2:9" ht="23.25" customHeight="1">
      <c r="B2" s="15"/>
      <c r="C2" s="15"/>
      <c r="D2" s="15"/>
      <c r="E2" s="15"/>
      <c r="F2" s="15"/>
      <c r="G2" s="15"/>
      <c r="H2" s="15"/>
      <c r="I2" s="15"/>
    </row>
    <row r="3" spans="2:9" ht="21.75" customHeight="1">
      <c r="B3" s="107" t="s">
        <v>27</v>
      </c>
      <c r="C3" s="107"/>
      <c r="D3" s="107"/>
      <c r="E3" s="107"/>
      <c r="F3" s="107"/>
      <c r="G3" s="107"/>
      <c r="H3" s="107"/>
      <c r="I3" s="107"/>
    </row>
    <row r="4" ht="12.75" customHeight="1"/>
    <row r="5" spans="2:9" ht="13.5" customHeight="1">
      <c r="B5" s="110" t="s">
        <v>28</v>
      </c>
      <c r="C5" s="110"/>
      <c r="D5" s="110"/>
      <c r="E5" s="110"/>
      <c r="F5" s="110"/>
      <c r="G5" s="110"/>
      <c r="H5" s="110"/>
      <c r="I5" s="110"/>
    </row>
    <row r="6" ht="21" customHeight="1"/>
    <row r="7" spans="2:9" ht="32.25" customHeight="1">
      <c r="B7" s="111" t="s">
        <v>2</v>
      </c>
      <c r="C7" s="111"/>
      <c r="D7" s="16" t="s">
        <v>29</v>
      </c>
      <c r="E7" s="16" t="s">
        <v>4</v>
      </c>
      <c r="F7" s="16" t="s">
        <v>298</v>
      </c>
      <c r="G7" s="16" t="s">
        <v>30</v>
      </c>
      <c r="H7" s="17" t="s">
        <v>300</v>
      </c>
      <c r="I7" s="17" t="s">
        <v>301</v>
      </c>
    </row>
    <row r="8" spans="2:9" ht="9.75" customHeight="1">
      <c r="B8" s="108">
        <v>1</v>
      </c>
      <c r="C8" s="108"/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</row>
    <row r="9" spans="2:9" ht="17.25" customHeight="1">
      <c r="B9" s="10"/>
      <c r="C9" s="19" t="s">
        <v>31</v>
      </c>
      <c r="D9" s="20">
        <f>D10+D31</f>
        <v>2571135.97</v>
      </c>
      <c r="E9" s="20">
        <f>E10+E31</f>
        <v>2782087</v>
      </c>
      <c r="F9" s="20">
        <f>F10+F31</f>
        <v>2792074</v>
      </c>
      <c r="G9" s="20">
        <f>G10+G31</f>
        <v>2821766.8200000003</v>
      </c>
      <c r="H9" s="79">
        <f>IF(D9=0,,(G9/D9)*100)</f>
        <v>109.74786448186168</v>
      </c>
      <c r="I9" s="79">
        <f>IF(F9=0,,G9/F9*100)</f>
        <v>101.06346823185919</v>
      </c>
    </row>
    <row r="10" spans="2:9" ht="17.25" customHeight="1">
      <c r="B10" s="21" t="s">
        <v>32</v>
      </c>
      <c r="C10" s="19" t="s">
        <v>33</v>
      </c>
      <c r="D10" s="20">
        <f>D11+D14+D18+D21+D27</f>
        <v>2570246.73</v>
      </c>
      <c r="E10" s="20">
        <f>E11+E14+E18+E21+E27</f>
        <v>2782087</v>
      </c>
      <c r="F10" s="20">
        <f>F11+F14+F18+F21+F27</f>
        <v>2789273</v>
      </c>
      <c r="G10" s="20">
        <f>G11+G14+G18+G21+G27</f>
        <v>2818965.8200000003</v>
      </c>
      <c r="H10" s="79">
        <f aca="true" t="shared" si="0" ref="H10:H35">IF(D10=0,,(G10/D10)*100)</f>
        <v>109.67685658722735</v>
      </c>
      <c r="I10" s="79">
        <f aca="true" t="shared" si="1" ref="I10:I35">IF(F10=0,,G10/F10*100)</f>
        <v>101.06453617125324</v>
      </c>
    </row>
    <row r="11" spans="2:9" ht="20.25" customHeight="1">
      <c r="B11" s="21" t="s">
        <v>34</v>
      </c>
      <c r="C11" s="19" t="s">
        <v>35</v>
      </c>
      <c r="D11" s="20">
        <f>D12</f>
        <v>4247.13</v>
      </c>
      <c r="E11" s="20">
        <v>6974</v>
      </c>
      <c r="F11" s="20">
        <v>6974</v>
      </c>
      <c r="G11" s="20">
        <f>G12</f>
        <v>6974.45</v>
      </c>
      <c r="H11" s="79">
        <f t="shared" si="0"/>
        <v>164.21559971086356</v>
      </c>
      <c r="I11" s="79">
        <f t="shared" si="1"/>
        <v>100.00645253799827</v>
      </c>
    </row>
    <row r="12" spans="2:9" ht="21" customHeight="1">
      <c r="B12" s="22" t="s">
        <v>36</v>
      </c>
      <c r="C12" s="23" t="s">
        <v>37</v>
      </c>
      <c r="D12" s="24">
        <f>D13</f>
        <v>4247.13</v>
      </c>
      <c r="E12" s="25"/>
      <c r="F12" s="25"/>
      <c r="G12" s="24">
        <f>G13</f>
        <v>6974.45</v>
      </c>
      <c r="H12" s="80">
        <f t="shared" si="0"/>
        <v>164.21559971086356</v>
      </c>
      <c r="I12" s="80">
        <f t="shared" si="1"/>
        <v>0</v>
      </c>
    </row>
    <row r="13" spans="2:9" ht="20.25" customHeight="1">
      <c r="B13" s="22" t="s">
        <v>38</v>
      </c>
      <c r="C13" s="23" t="s">
        <v>39</v>
      </c>
      <c r="D13" s="24">
        <v>4247.13</v>
      </c>
      <c r="E13" s="25"/>
      <c r="F13" s="25"/>
      <c r="G13" s="24">
        <v>6974.45</v>
      </c>
      <c r="H13" s="80">
        <f t="shared" si="0"/>
        <v>164.21559971086356</v>
      </c>
      <c r="I13" s="80">
        <f t="shared" si="1"/>
        <v>0</v>
      </c>
    </row>
    <row r="14" spans="2:9" ht="21" customHeight="1">
      <c r="B14" s="26" t="s">
        <v>40</v>
      </c>
      <c r="C14" s="27" t="s">
        <v>41</v>
      </c>
      <c r="D14" s="28">
        <f>D15</f>
        <v>15.01</v>
      </c>
      <c r="E14" s="70">
        <v>27</v>
      </c>
      <c r="F14" s="70">
        <v>27</v>
      </c>
      <c r="G14" s="24">
        <f>G15</f>
        <v>108.13</v>
      </c>
      <c r="H14" s="80">
        <f t="shared" si="0"/>
        <v>720.3864090606262</v>
      </c>
      <c r="I14" s="80">
        <f t="shared" si="1"/>
        <v>400.4814814814814</v>
      </c>
    </row>
    <row r="15" spans="2:9" ht="20.25" customHeight="1">
      <c r="B15" s="22" t="s">
        <v>42</v>
      </c>
      <c r="C15" s="23" t="s">
        <v>43</v>
      </c>
      <c r="D15" s="24">
        <f>D16+D17</f>
        <v>15.01</v>
      </c>
      <c r="E15" s="25"/>
      <c r="F15" s="25"/>
      <c r="G15" s="24">
        <f>G16+G17</f>
        <v>108.13</v>
      </c>
      <c r="H15" s="80">
        <f t="shared" si="0"/>
        <v>720.3864090606262</v>
      </c>
      <c r="I15" s="80">
        <f t="shared" si="1"/>
        <v>0</v>
      </c>
    </row>
    <row r="16" spans="2:9" ht="30" customHeight="1">
      <c r="B16" s="22" t="s">
        <v>44</v>
      </c>
      <c r="C16" s="23" t="s">
        <v>45</v>
      </c>
      <c r="D16" s="24">
        <v>15.01</v>
      </c>
      <c r="E16" s="25"/>
      <c r="F16" s="25"/>
      <c r="G16" s="24">
        <v>23.42</v>
      </c>
      <c r="H16" s="80">
        <f t="shared" si="0"/>
        <v>156.02931379080613</v>
      </c>
      <c r="I16" s="80">
        <f t="shared" si="1"/>
        <v>0</v>
      </c>
    </row>
    <row r="17" spans="2:9" ht="30" customHeight="1">
      <c r="B17" s="22" t="s">
        <v>46</v>
      </c>
      <c r="C17" s="23" t="s">
        <v>47</v>
      </c>
      <c r="D17" s="24">
        <v>0</v>
      </c>
      <c r="E17" s="25"/>
      <c r="F17" s="25"/>
      <c r="G17" s="24">
        <v>84.71</v>
      </c>
      <c r="H17" s="80">
        <f t="shared" si="0"/>
        <v>0</v>
      </c>
      <c r="I17" s="80">
        <f t="shared" si="1"/>
        <v>0</v>
      </c>
    </row>
    <row r="18" spans="2:9" ht="30" customHeight="1">
      <c r="B18" s="21" t="s">
        <v>48</v>
      </c>
      <c r="C18" s="19" t="s">
        <v>49</v>
      </c>
      <c r="D18" s="20">
        <f>D19</f>
        <v>1663728.73</v>
      </c>
      <c r="E18" s="20">
        <v>1760296</v>
      </c>
      <c r="F18" s="20">
        <v>1761352</v>
      </c>
      <c r="G18" s="20">
        <f>G19</f>
        <v>1791433.59</v>
      </c>
      <c r="H18" s="79">
        <f t="shared" si="0"/>
        <v>107.67582224777715</v>
      </c>
      <c r="I18" s="79">
        <f t="shared" si="1"/>
        <v>101.70786929585908</v>
      </c>
    </row>
    <row r="19" spans="2:9" ht="16.5" customHeight="1">
      <c r="B19" s="22" t="s">
        <v>50</v>
      </c>
      <c r="C19" s="23" t="s">
        <v>51</v>
      </c>
      <c r="D19" s="24">
        <f>D20</f>
        <v>1663728.73</v>
      </c>
      <c r="E19" s="25"/>
      <c r="F19" s="25"/>
      <c r="G19" s="24">
        <f>G20</f>
        <v>1791433.59</v>
      </c>
      <c r="H19" s="80">
        <f t="shared" si="0"/>
        <v>107.67582224777715</v>
      </c>
      <c r="I19" s="80">
        <f t="shared" si="1"/>
        <v>0</v>
      </c>
    </row>
    <row r="20" spans="2:9" ht="17.25" customHeight="1">
      <c r="B20" s="22" t="s">
        <v>52</v>
      </c>
      <c r="C20" s="23" t="s">
        <v>53</v>
      </c>
      <c r="D20" s="24">
        <v>1663728.73</v>
      </c>
      <c r="E20" s="25"/>
      <c r="F20" s="25"/>
      <c r="G20" s="24">
        <v>1791433.59</v>
      </c>
      <c r="H20" s="80">
        <f t="shared" si="0"/>
        <v>107.67582224777715</v>
      </c>
      <c r="I20" s="80">
        <f t="shared" si="1"/>
        <v>0</v>
      </c>
    </row>
    <row r="21" spans="2:9" ht="21" customHeight="1">
      <c r="B21" s="21" t="s">
        <v>54</v>
      </c>
      <c r="C21" s="19" t="s">
        <v>55</v>
      </c>
      <c r="D21" s="20">
        <f>D22</f>
        <v>12406.66</v>
      </c>
      <c r="E21" s="20">
        <v>11992</v>
      </c>
      <c r="F21" s="20">
        <v>18122</v>
      </c>
      <c r="G21" s="20">
        <f>G22+G24</f>
        <v>18315.16</v>
      </c>
      <c r="H21" s="79">
        <f t="shared" si="0"/>
        <v>147.6236150583638</v>
      </c>
      <c r="I21" s="79">
        <f t="shared" si="1"/>
        <v>101.06588676746495</v>
      </c>
    </row>
    <row r="22" spans="2:9" ht="20.25" customHeight="1">
      <c r="B22" s="22" t="s">
        <v>56</v>
      </c>
      <c r="C22" s="23" t="s">
        <v>57</v>
      </c>
      <c r="D22" s="24">
        <f>D23</f>
        <v>12406.66</v>
      </c>
      <c r="E22" s="25"/>
      <c r="F22" s="25"/>
      <c r="G22" s="24">
        <f>G23</f>
        <v>12184.74</v>
      </c>
      <c r="H22" s="80">
        <f t="shared" si="0"/>
        <v>98.21128329461757</v>
      </c>
      <c r="I22" s="80">
        <f t="shared" si="1"/>
        <v>0</v>
      </c>
    </row>
    <row r="23" spans="2:9" ht="16.5" customHeight="1">
      <c r="B23" s="22" t="s">
        <v>58</v>
      </c>
      <c r="C23" s="23" t="s">
        <v>59</v>
      </c>
      <c r="D23" s="24">
        <v>12406.66</v>
      </c>
      <c r="E23" s="25"/>
      <c r="F23" s="25"/>
      <c r="G23" s="24">
        <v>12184.74</v>
      </c>
      <c r="H23" s="80">
        <f t="shared" si="0"/>
        <v>98.21128329461757</v>
      </c>
      <c r="I23" s="80">
        <f t="shared" si="1"/>
        <v>0</v>
      </c>
    </row>
    <row r="24" spans="2:9" ht="21" customHeight="1">
      <c r="B24" s="22" t="s">
        <v>60</v>
      </c>
      <c r="C24" s="23" t="s">
        <v>61</v>
      </c>
      <c r="D24" s="24">
        <f>D25+D26</f>
        <v>0</v>
      </c>
      <c r="E24" s="25"/>
      <c r="F24" s="25"/>
      <c r="G24" s="24">
        <f>G25+G26</f>
        <v>6130.42</v>
      </c>
      <c r="H24" s="80">
        <f t="shared" si="0"/>
        <v>0</v>
      </c>
      <c r="I24" s="80">
        <f t="shared" si="1"/>
        <v>0</v>
      </c>
    </row>
    <row r="25" spans="2:9" ht="17.25" customHeight="1">
      <c r="B25" s="22" t="s">
        <v>62</v>
      </c>
      <c r="C25" s="23" t="s">
        <v>63</v>
      </c>
      <c r="D25" s="24">
        <v>0</v>
      </c>
      <c r="E25" s="25"/>
      <c r="F25" s="25"/>
      <c r="G25" s="24">
        <v>6130.42</v>
      </c>
      <c r="H25" s="80">
        <f t="shared" si="0"/>
        <v>0</v>
      </c>
      <c r="I25" s="80">
        <f t="shared" si="1"/>
        <v>0</v>
      </c>
    </row>
    <row r="26" spans="2:9" ht="16.5" customHeight="1">
      <c r="B26" s="22" t="s">
        <v>64</v>
      </c>
      <c r="C26" s="23" t="s">
        <v>65</v>
      </c>
      <c r="D26" s="24">
        <v>0</v>
      </c>
      <c r="E26" s="25"/>
      <c r="F26" s="25"/>
      <c r="G26" s="24">
        <v>0</v>
      </c>
      <c r="H26" s="80">
        <f t="shared" si="0"/>
        <v>0</v>
      </c>
      <c r="I26" s="80">
        <f t="shared" si="1"/>
        <v>0</v>
      </c>
    </row>
    <row r="27" spans="2:9" ht="21" customHeight="1">
      <c r="B27" s="21" t="s">
        <v>66</v>
      </c>
      <c r="C27" s="19" t="s">
        <v>67</v>
      </c>
      <c r="D27" s="20">
        <f>D28</f>
        <v>889849.2000000001</v>
      </c>
      <c r="E27" s="20">
        <v>1002798</v>
      </c>
      <c r="F27" s="20">
        <v>1002798</v>
      </c>
      <c r="G27" s="20">
        <f>G28</f>
        <v>1002134.49</v>
      </c>
      <c r="H27" s="79">
        <f t="shared" si="0"/>
        <v>112.61846276874776</v>
      </c>
      <c r="I27" s="79">
        <f t="shared" si="1"/>
        <v>99.93383413209838</v>
      </c>
    </row>
    <row r="28" spans="2:9" ht="30" customHeight="1">
      <c r="B28" s="22" t="s">
        <v>68</v>
      </c>
      <c r="C28" s="23" t="s">
        <v>69</v>
      </c>
      <c r="D28" s="24">
        <f>D29+D30</f>
        <v>889849.2000000001</v>
      </c>
      <c r="E28" s="25"/>
      <c r="F28" s="25"/>
      <c r="G28" s="24">
        <f>G29+G30</f>
        <v>1002134.49</v>
      </c>
      <c r="H28" s="80">
        <f t="shared" si="0"/>
        <v>112.61846276874776</v>
      </c>
      <c r="I28" s="80">
        <f t="shared" si="1"/>
        <v>0</v>
      </c>
    </row>
    <row r="29" spans="2:9" ht="20.25" customHeight="1">
      <c r="B29" s="22" t="s">
        <v>70</v>
      </c>
      <c r="C29" s="23" t="s">
        <v>71</v>
      </c>
      <c r="D29" s="24">
        <v>799837.42</v>
      </c>
      <c r="E29" s="25"/>
      <c r="F29" s="25"/>
      <c r="G29" s="24">
        <v>886968.81</v>
      </c>
      <c r="H29" s="80">
        <f t="shared" si="0"/>
        <v>110.89363760950319</v>
      </c>
      <c r="I29" s="80">
        <f t="shared" si="1"/>
        <v>0</v>
      </c>
    </row>
    <row r="30" spans="2:9" ht="30" customHeight="1">
      <c r="B30" s="22" t="s">
        <v>72</v>
      </c>
      <c r="C30" s="23" t="s">
        <v>73</v>
      </c>
      <c r="D30" s="24">
        <v>90011.78</v>
      </c>
      <c r="E30" s="25"/>
      <c r="F30" s="25"/>
      <c r="G30" s="24">
        <v>115165.68</v>
      </c>
      <c r="H30" s="80">
        <f t="shared" si="0"/>
        <v>127.94512007206167</v>
      </c>
      <c r="I30" s="80">
        <f t="shared" si="1"/>
        <v>0</v>
      </c>
    </row>
    <row r="31" spans="2:9" ht="21.75" customHeight="1">
      <c r="B31" s="26" t="s">
        <v>74</v>
      </c>
      <c r="C31" s="27" t="s">
        <v>75</v>
      </c>
      <c r="D31" s="24">
        <f>D32</f>
        <v>889.24</v>
      </c>
      <c r="E31" s="25">
        <f>E32</f>
        <v>0</v>
      </c>
      <c r="F31" s="28">
        <f>F32</f>
        <v>2801</v>
      </c>
      <c r="G31" s="24">
        <f>G32</f>
        <v>2801</v>
      </c>
      <c r="H31" s="80">
        <f t="shared" si="0"/>
        <v>314.9880797085151</v>
      </c>
      <c r="I31" s="80">
        <f t="shared" si="1"/>
        <v>100</v>
      </c>
    </row>
    <row r="32" spans="2:9" ht="21" customHeight="1">
      <c r="B32" s="22" t="s">
        <v>76</v>
      </c>
      <c r="C32" s="23" t="s">
        <v>77</v>
      </c>
      <c r="D32" s="24">
        <f>D33</f>
        <v>889.24</v>
      </c>
      <c r="E32" s="25">
        <v>0</v>
      </c>
      <c r="F32" s="28">
        <v>2801</v>
      </c>
      <c r="G32" s="24">
        <f>G33</f>
        <v>2801</v>
      </c>
      <c r="H32" s="80">
        <f t="shared" si="0"/>
        <v>314.9880797085151</v>
      </c>
      <c r="I32" s="80">
        <f t="shared" si="1"/>
        <v>100</v>
      </c>
    </row>
    <row r="33" spans="2:9" ht="18.75" customHeight="1">
      <c r="B33" s="22" t="s">
        <v>78</v>
      </c>
      <c r="C33" s="23" t="s">
        <v>79</v>
      </c>
      <c r="D33" s="24">
        <f>D34+D35</f>
        <v>889.24</v>
      </c>
      <c r="E33" s="25"/>
      <c r="F33" s="25"/>
      <c r="G33" s="24">
        <f>G34+G35</f>
        <v>2801</v>
      </c>
      <c r="H33" s="80">
        <f t="shared" si="0"/>
        <v>314.9880797085151</v>
      </c>
      <c r="I33" s="80">
        <f t="shared" si="1"/>
        <v>0</v>
      </c>
    </row>
    <row r="34" spans="2:9" ht="19.5" customHeight="1">
      <c r="B34" s="22" t="s">
        <v>80</v>
      </c>
      <c r="C34" s="23" t="s">
        <v>81</v>
      </c>
      <c r="D34" s="24">
        <v>0</v>
      </c>
      <c r="E34" s="25"/>
      <c r="F34" s="25"/>
      <c r="G34" s="24">
        <v>1800</v>
      </c>
      <c r="H34" s="80">
        <f t="shared" si="0"/>
        <v>0</v>
      </c>
      <c r="I34" s="80">
        <f t="shared" si="1"/>
        <v>0</v>
      </c>
    </row>
    <row r="35" spans="2:9" ht="19.5" customHeight="1">
      <c r="B35" s="22" t="s">
        <v>82</v>
      </c>
      <c r="C35" s="23" t="s">
        <v>83</v>
      </c>
      <c r="D35" s="24">
        <v>889.24</v>
      </c>
      <c r="E35" s="25"/>
      <c r="F35" s="25"/>
      <c r="G35" s="24">
        <v>1001</v>
      </c>
      <c r="H35" s="80">
        <f t="shared" si="0"/>
        <v>112.56803562592776</v>
      </c>
      <c r="I35" s="80">
        <f t="shared" si="1"/>
        <v>0</v>
      </c>
    </row>
    <row r="36" spans="2:9" ht="32.25" customHeight="1">
      <c r="B36" s="111" t="s">
        <v>2</v>
      </c>
      <c r="C36" s="111"/>
      <c r="D36" s="16" t="s">
        <v>29</v>
      </c>
      <c r="E36" s="16" t="s">
        <v>4</v>
      </c>
      <c r="F36" s="16" t="s">
        <v>298</v>
      </c>
      <c r="G36" s="16" t="s">
        <v>30</v>
      </c>
      <c r="H36" s="17" t="s">
        <v>6</v>
      </c>
      <c r="I36" s="17" t="s">
        <v>7</v>
      </c>
    </row>
    <row r="37" spans="2:9" ht="9.75" customHeight="1">
      <c r="B37" s="108">
        <v>1</v>
      </c>
      <c r="C37" s="108"/>
      <c r="D37" s="18">
        <v>2</v>
      </c>
      <c r="E37" s="18">
        <v>3</v>
      </c>
      <c r="F37" s="18"/>
      <c r="G37" s="18">
        <v>4</v>
      </c>
      <c r="H37" s="18">
        <v>5</v>
      </c>
      <c r="I37" s="18">
        <v>6</v>
      </c>
    </row>
    <row r="38" spans="2:9" ht="17.25" customHeight="1">
      <c r="B38" s="10"/>
      <c r="C38" s="19" t="s">
        <v>84</v>
      </c>
      <c r="D38" s="20">
        <f>D39+D93</f>
        <v>2520163.9099999997</v>
      </c>
      <c r="E38" s="20">
        <f>E39+E93</f>
        <v>2874432</v>
      </c>
      <c r="F38" s="20">
        <f>F39+F93</f>
        <v>2884419</v>
      </c>
      <c r="G38" s="20">
        <f>G39+G93</f>
        <v>2780250.52</v>
      </c>
      <c r="H38" s="79">
        <f aca="true" t="shared" si="2" ref="H38:H101">IF(D38=0,,(G38/D38)*100)</f>
        <v>110.32022595704898</v>
      </c>
      <c r="I38" s="79">
        <f aca="true" t="shared" si="3" ref="I38:I101">IF(F38=0,,G38/F38*100)</f>
        <v>96.38858016120405</v>
      </c>
    </row>
    <row r="39" spans="2:9" ht="17.25" customHeight="1">
      <c r="B39" s="21" t="s">
        <v>85</v>
      </c>
      <c r="C39" s="19" t="s">
        <v>86</v>
      </c>
      <c r="D39" s="20">
        <f>D40+D50+D83+D87</f>
        <v>2390977.1999999997</v>
      </c>
      <c r="E39" s="20">
        <f>E40+E50+E83+E87+E90</f>
        <v>2757532</v>
      </c>
      <c r="F39" s="20">
        <f>F40+F50+F83+F87+F90</f>
        <v>2764718</v>
      </c>
      <c r="G39" s="20">
        <f>G40+G50+G83+G87+G90</f>
        <v>2663355.25</v>
      </c>
      <c r="H39" s="79">
        <f t="shared" si="2"/>
        <v>111.39191331477356</v>
      </c>
      <c r="I39" s="79">
        <f t="shared" si="3"/>
        <v>96.33370383525553</v>
      </c>
    </row>
    <row r="40" spans="2:9" ht="16.5" customHeight="1">
      <c r="B40" s="21" t="s">
        <v>87</v>
      </c>
      <c r="C40" s="19" t="s">
        <v>88</v>
      </c>
      <c r="D40" s="20">
        <f>D41+D45+D47</f>
        <v>1379414.01</v>
      </c>
      <c r="E40" s="20">
        <v>1603780</v>
      </c>
      <c r="F40" s="20">
        <v>1613780</v>
      </c>
      <c r="G40" s="20">
        <f>G41+G45+G47</f>
        <v>1608629.3699999999</v>
      </c>
      <c r="H40" s="79">
        <f t="shared" si="2"/>
        <v>116.61686472214386</v>
      </c>
      <c r="I40" s="79">
        <f t="shared" si="3"/>
        <v>99.68083443839927</v>
      </c>
    </row>
    <row r="41" spans="2:9" ht="17.25" customHeight="1">
      <c r="B41" s="22" t="s">
        <v>89</v>
      </c>
      <c r="C41" s="23" t="s">
        <v>90</v>
      </c>
      <c r="D41" s="24">
        <f>D42+D43+D44</f>
        <v>1117257.96</v>
      </c>
      <c r="E41" s="25"/>
      <c r="F41" s="25"/>
      <c r="G41" s="24">
        <f>G42+G43+G44</f>
        <v>1302954.05</v>
      </c>
      <c r="H41" s="80">
        <f t="shared" si="2"/>
        <v>116.62069966366586</v>
      </c>
      <c r="I41" s="80">
        <f t="shared" si="3"/>
        <v>0</v>
      </c>
    </row>
    <row r="42" spans="2:9" ht="17.25" customHeight="1">
      <c r="B42" s="22" t="s">
        <v>91</v>
      </c>
      <c r="C42" s="23" t="s">
        <v>92</v>
      </c>
      <c r="D42" s="24">
        <v>907016.14</v>
      </c>
      <c r="E42" s="25"/>
      <c r="F42" s="25"/>
      <c r="G42" s="24">
        <v>1077852.9</v>
      </c>
      <c r="H42" s="80">
        <f t="shared" si="2"/>
        <v>118.83502977135554</v>
      </c>
      <c r="I42" s="80">
        <f t="shared" si="3"/>
        <v>0</v>
      </c>
    </row>
    <row r="43" spans="2:9" ht="16.5" customHeight="1">
      <c r="B43" s="22" t="s">
        <v>93</v>
      </c>
      <c r="C43" s="23" t="s">
        <v>94</v>
      </c>
      <c r="D43" s="24">
        <v>7820.12</v>
      </c>
      <c r="E43" s="25"/>
      <c r="F43" s="25"/>
      <c r="G43" s="24">
        <v>1677.34</v>
      </c>
      <c r="H43" s="80">
        <f t="shared" si="2"/>
        <v>21.44903147266282</v>
      </c>
      <c r="I43" s="80">
        <f t="shared" si="3"/>
        <v>0</v>
      </c>
    </row>
    <row r="44" spans="2:9" ht="17.25" customHeight="1">
      <c r="B44" s="22" t="s">
        <v>95</v>
      </c>
      <c r="C44" s="23" t="s">
        <v>96</v>
      </c>
      <c r="D44" s="24">
        <v>202421.7</v>
      </c>
      <c r="E44" s="25"/>
      <c r="F44" s="25"/>
      <c r="G44" s="24">
        <v>223423.81</v>
      </c>
      <c r="H44" s="80">
        <f t="shared" si="2"/>
        <v>110.37542417636053</v>
      </c>
      <c r="I44" s="80">
        <f t="shared" si="3"/>
        <v>0</v>
      </c>
    </row>
    <row r="45" spans="2:9" ht="17.25" customHeight="1">
      <c r="B45" s="22" t="s">
        <v>97</v>
      </c>
      <c r="C45" s="23" t="s">
        <v>98</v>
      </c>
      <c r="D45" s="24">
        <f>D46</f>
        <v>77803.19</v>
      </c>
      <c r="E45" s="25"/>
      <c r="F45" s="25"/>
      <c r="G45" s="24">
        <f>G46</f>
        <v>90687.87</v>
      </c>
      <c r="H45" s="80">
        <f t="shared" si="2"/>
        <v>116.56060631961233</v>
      </c>
      <c r="I45" s="80">
        <f t="shared" si="3"/>
        <v>0</v>
      </c>
    </row>
    <row r="46" spans="2:9" ht="16.5" customHeight="1">
      <c r="B46" s="22" t="s">
        <v>99</v>
      </c>
      <c r="C46" s="23" t="s">
        <v>98</v>
      </c>
      <c r="D46" s="24">
        <v>77803.19</v>
      </c>
      <c r="E46" s="25"/>
      <c r="F46" s="25"/>
      <c r="G46" s="24">
        <v>90687.87</v>
      </c>
      <c r="H46" s="80">
        <f t="shared" si="2"/>
        <v>116.56060631961233</v>
      </c>
      <c r="I46" s="80">
        <f t="shared" si="3"/>
        <v>0</v>
      </c>
    </row>
    <row r="47" spans="2:9" ht="17.25" customHeight="1">
      <c r="B47" s="22" t="s">
        <v>100</v>
      </c>
      <c r="C47" s="23" t="s">
        <v>101</v>
      </c>
      <c r="D47" s="24">
        <f>D48+D49</f>
        <v>184352.86000000002</v>
      </c>
      <c r="E47" s="25"/>
      <c r="F47" s="25"/>
      <c r="G47" s="24">
        <f>G48</f>
        <v>214987.45</v>
      </c>
      <c r="H47" s="80">
        <f t="shared" si="2"/>
        <v>116.61736628333294</v>
      </c>
      <c r="I47" s="80">
        <f t="shared" si="3"/>
        <v>0</v>
      </c>
    </row>
    <row r="48" spans="2:9" ht="21" customHeight="1">
      <c r="B48" s="22" t="s">
        <v>102</v>
      </c>
      <c r="C48" s="23" t="s">
        <v>103</v>
      </c>
      <c r="D48" s="24">
        <v>184340.01</v>
      </c>
      <c r="E48" s="25"/>
      <c r="F48" s="25"/>
      <c r="G48" s="24">
        <v>214987.45</v>
      </c>
      <c r="H48" s="80">
        <f t="shared" si="2"/>
        <v>116.62549546351875</v>
      </c>
      <c r="I48" s="80">
        <f t="shared" si="3"/>
        <v>0</v>
      </c>
    </row>
    <row r="49" spans="2:9" ht="20.25" customHeight="1">
      <c r="B49" s="22" t="s">
        <v>104</v>
      </c>
      <c r="C49" s="23" t="s">
        <v>105</v>
      </c>
      <c r="D49" s="24">
        <v>12.85</v>
      </c>
      <c r="E49" s="25"/>
      <c r="F49" s="25"/>
      <c r="G49" s="24">
        <v>0</v>
      </c>
      <c r="H49" s="80">
        <f t="shared" si="2"/>
        <v>0</v>
      </c>
      <c r="I49" s="80">
        <f t="shared" si="3"/>
        <v>0</v>
      </c>
    </row>
    <row r="50" spans="2:9" ht="17.25" customHeight="1">
      <c r="B50" s="21" t="s">
        <v>106</v>
      </c>
      <c r="C50" s="19" t="s">
        <v>107</v>
      </c>
      <c r="D50" s="20">
        <f>D51+D56+D63+D73+D75</f>
        <v>1003217.9699999999</v>
      </c>
      <c r="E50" s="20">
        <v>1145125</v>
      </c>
      <c r="F50" s="20">
        <v>1141781</v>
      </c>
      <c r="G50" s="20">
        <f>G51+G56+G63+G73+G75</f>
        <v>1046459.56</v>
      </c>
      <c r="H50" s="79">
        <f t="shared" si="2"/>
        <v>104.31028862052783</v>
      </c>
      <c r="I50" s="79">
        <f t="shared" si="3"/>
        <v>91.65151285579284</v>
      </c>
    </row>
    <row r="51" spans="2:9" ht="16.5" customHeight="1">
      <c r="B51" s="22" t="s">
        <v>108</v>
      </c>
      <c r="C51" s="23" t="s">
        <v>109</v>
      </c>
      <c r="D51" s="24">
        <f>D52+D53+D54+D55</f>
        <v>52266.079999999994</v>
      </c>
      <c r="E51" s="25"/>
      <c r="F51" s="25"/>
      <c r="G51" s="24">
        <f>G52+G53+G54+G55</f>
        <v>48522.66</v>
      </c>
      <c r="H51" s="80">
        <f t="shared" si="2"/>
        <v>92.83776399531017</v>
      </c>
      <c r="I51" s="80">
        <f t="shared" si="3"/>
        <v>0</v>
      </c>
    </row>
    <row r="52" spans="2:9" ht="17.25" customHeight="1">
      <c r="B52" s="22" t="s">
        <v>110</v>
      </c>
      <c r="C52" s="23" t="s">
        <v>111</v>
      </c>
      <c r="D52" s="24">
        <v>3047.38</v>
      </c>
      <c r="E52" s="25"/>
      <c r="F52" s="25"/>
      <c r="G52" s="24">
        <v>1154.29</v>
      </c>
      <c r="H52" s="80">
        <f t="shared" si="2"/>
        <v>37.878111689385634</v>
      </c>
      <c r="I52" s="80">
        <f t="shared" si="3"/>
        <v>0</v>
      </c>
    </row>
    <row r="53" spans="2:9" ht="21" customHeight="1">
      <c r="B53" s="22" t="s">
        <v>112</v>
      </c>
      <c r="C53" s="23" t="s">
        <v>113</v>
      </c>
      <c r="D53" s="24">
        <v>47468.09</v>
      </c>
      <c r="E53" s="25"/>
      <c r="F53" s="25"/>
      <c r="G53" s="24">
        <v>44670.08</v>
      </c>
      <c r="H53" s="80">
        <f t="shared" si="2"/>
        <v>94.10549276366503</v>
      </c>
      <c r="I53" s="80">
        <f t="shared" si="3"/>
        <v>0</v>
      </c>
    </row>
    <row r="54" spans="2:9" ht="16.5" customHeight="1">
      <c r="B54" s="22" t="s">
        <v>114</v>
      </c>
      <c r="C54" s="23" t="s">
        <v>115</v>
      </c>
      <c r="D54" s="24">
        <v>1750.61</v>
      </c>
      <c r="E54" s="25"/>
      <c r="F54" s="25"/>
      <c r="G54" s="24">
        <v>2698.29</v>
      </c>
      <c r="H54" s="80">
        <f t="shared" si="2"/>
        <v>154.13427319620018</v>
      </c>
      <c r="I54" s="80">
        <f t="shared" si="3"/>
        <v>0</v>
      </c>
    </row>
    <row r="55" spans="2:9" ht="17.25" customHeight="1">
      <c r="B55" s="22" t="s">
        <v>116</v>
      </c>
      <c r="C55" s="23" t="s">
        <v>117</v>
      </c>
      <c r="D55" s="24">
        <v>0</v>
      </c>
      <c r="E55" s="25"/>
      <c r="F55" s="25"/>
      <c r="G55" s="24">
        <v>0</v>
      </c>
      <c r="H55" s="80">
        <f t="shared" si="2"/>
        <v>0</v>
      </c>
      <c r="I55" s="80">
        <f t="shared" si="3"/>
        <v>0</v>
      </c>
    </row>
    <row r="56" spans="2:9" ht="17.25" customHeight="1">
      <c r="B56" s="22" t="s">
        <v>118</v>
      </c>
      <c r="C56" s="23" t="s">
        <v>119</v>
      </c>
      <c r="D56" s="24">
        <f>D57+D58+D59+D60+D61+D62</f>
        <v>693186.1199999999</v>
      </c>
      <c r="E56" s="25"/>
      <c r="F56" s="25"/>
      <c r="G56" s="24">
        <f>G57+G58+G59+G60+G61+G62</f>
        <v>740201.21</v>
      </c>
      <c r="H56" s="80">
        <f t="shared" si="2"/>
        <v>106.7824626955889</v>
      </c>
      <c r="I56" s="80">
        <f t="shared" si="3"/>
        <v>0</v>
      </c>
    </row>
    <row r="57" spans="2:9" ht="16.5" customHeight="1">
      <c r="B57" s="22" t="s">
        <v>120</v>
      </c>
      <c r="C57" s="23" t="s">
        <v>121</v>
      </c>
      <c r="D57" s="24">
        <v>53956.81</v>
      </c>
      <c r="E57" s="25"/>
      <c r="F57" s="25"/>
      <c r="G57" s="24">
        <v>57324.81</v>
      </c>
      <c r="H57" s="80">
        <f t="shared" si="2"/>
        <v>106.24202950470942</v>
      </c>
      <c r="I57" s="80">
        <f t="shared" si="3"/>
        <v>0</v>
      </c>
    </row>
    <row r="58" spans="2:9" ht="17.25" customHeight="1">
      <c r="B58" s="22" t="s">
        <v>122</v>
      </c>
      <c r="C58" s="23" t="s">
        <v>123</v>
      </c>
      <c r="D58" s="24">
        <v>396850.58</v>
      </c>
      <c r="E58" s="25"/>
      <c r="F58" s="25"/>
      <c r="G58" s="24">
        <v>444548.69</v>
      </c>
      <c r="H58" s="80">
        <f t="shared" si="2"/>
        <v>112.0191609648145</v>
      </c>
      <c r="I58" s="80">
        <f t="shared" si="3"/>
        <v>0</v>
      </c>
    </row>
    <row r="59" spans="2:9" ht="17.25" customHeight="1">
      <c r="B59" s="22" t="s">
        <v>124</v>
      </c>
      <c r="C59" s="23" t="s">
        <v>125</v>
      </c>
      <c r="D59" s="24">
        <v>200771.47</v>
      </c>
      <c r="E59" s="25"/>
      <c r="F59" s="25"/>
      <c r="G59" s="24">
        <v>209435.72</v>
      </c>
      <c r="H59" s="80">
        <f t="shared" si="2"/>
        <v>104.31547868828174</v>
      </c>
      <c r="I59" s="80">
        <f t="shared" si="3"/>
        <v>0</v>
      </c>
    </row>
    <row r="60" spans="2:9" ht="20.25" customHeight="1">
      <c r="B60" s="22" t="s">
        <v>126</v>
      </c>
      <c r="C60" s="23" t="s">
        <v>127</v>
      </c>
      <c r="D60" s="24">
        <v>16119.97</v>
      </c>
      <c r="E60" s="25"/>
      <c r="F60" s="25"/>
      <c r="G60" s="24">
        <v>12851.02</v>
      </c>
      <c r="H60" s="80">
        <f t="shared" si="2"/>
        <v>79.72111610629548</v>
      </c>
      <c r="I60" s="80">
        <f t="shared" si="3"/>
        <v>0</v>
      </c>
    </row>
    <row r="61" spans="2:9" ht="17.25" customHeight="1">
      <c r="B61" s="22" t="s">
        <v>128</v>
      </c>
      <c r="C61" s="23" t="s">
        <v>129</v>
      </c>
      <c r="D61" s="24">
        <v>15684.57</v>
      </c>
      <c r="E61" s="25"/>
      <c r="F61" s="25"/>
      <c r="G61" s="24">
        <v>12003.33</v>
      </c>
      <c r="H61" s="80">
        <f t="shared" si="2"/>
        <v>76.52954464164462</v>
      </c>
      <c r="I61" s="80">
        <f t="shared" si="3"/>
        <v>0</v>
      </c>
    </row>
    <row r="62" spans="2:9" ht="17.25" customHeight="1">
      <c r="B62" s="22" t="s">
        <v>130</v>
      </c>
      <c r="C62" s="23" t="s">
        <v>131</v>
      </c>
      <c r="D62" s="24">
        <v>9802.72</v>
      </c>
      <c r="E62" s="25"/>
      <c r="F62" s="25"/>
      <c r="G62" s="24">
        <v>4037.64</v>
      </c>
      <c r="H62" s="80">
        <f t="shared" si="2"/>
        <v>41.18897612091338</v>
      </c>
      <c r="I62" s="80">
        <f t="shared" si="3"/>
        <v>0</v>
      </c>
    </row>
    <row r="63" spans="2:9" ht="16.5" customHeight="1">
      <c r="B63" s="22" t="s">
        <v>132</v>
      </c>
      <c r="C63" s="23" t="s">
        <v>133</v>
      </c>
      <c r="D63" s="24">
        <f>D64+D65+D66+D67+D68+D69+D70+D71+D72</f>
        <v>231626.9</v>
      </c>
      <c r="E63" s="25"/>
      <c r="F63" s="25"/>
      <c r="G63" s="24">
        <f>G64+G65+G66+G67+G68+G69+G70+G71+G72</f>
        <v>239133.62999999998</v>
      </c>
      <c r="H63" s="80">
        <f t="shared" si="2"/>
        <v>103.24087141864781</v>
      </c>
      <c r="I63" s="80">
        <f t="shared" si="3"/>
        <v>0</v>
      </c>
    </row>
    <row r="64" spans="2:9" ht="17.25" customHeight="1">
      <c r="B64" s="22" t="s">
        <v>134</v>
      </c>
      <c r="C64" s="23" t="s">
        <v>135</v>
      </c>
      <c r="D64" s="24">
        <v>5688.8</v>
      </c>
      <c r="E64" s="25"/>
      <c r="F64" s="25"/>
      <c r="G64" s="24">
        <v>6245.73</v>
      </c>
      <c r="H64" s="80">
        <f t="shared" si="2"/>
        <v>109.78993812403317</v>
      </c>
      <c r="I64" s="80">
        <f t="shared" si="3"/>
        <v>0</v>
      </c>
    </row>
    <row r="65" spans="2:9" ht="17.25" customHeight="1">
      <c r="B65" s="22" t="s">
        <v>136</v>
      </c>
      <c r="C65" s="23" t="s">
        <v>137</v>
      </c>
      <c r="D65" s="24">
        <v>121402.01</v>
      </c>
      <c r="E65" s="25"/>
      <c r="F65" s="25"/>
      <c r="G65" s="24">
        <v>124665.41</v>
      </c>
      <c r="H65" s="80">
        <f t="shared" si="2"/>
        <v>102.68809387917055</v>
      </c>
      <c r="I65" s="80">
        <f t="shared" si="3"/>
        <v>0</v>
      </c>
    </row>
    <row r="66" spans="2:9" ht="16.5" customHeight="1">
      <c r="B66" s="22" t="s">
        <v>138</v>
      </c>
      <c r="C66" s="23" t="s">
        <v>139</v>
      </c>
      <c r="D66" s="24">
        <v>1325.57</v>
      </c>
      <c r="E66" s="25"/>
      <c r="F66" s="25"/>
      <c r="G66" s="24">
        <v>2374.67</v>
      </c>
      <c r="H66" s="80">
        <f t="shared" si="2"/>
        <v>179.1433119337342</v>
      </c>
      <c r="I66" s="80">
        <f t="shared" si="3"/>
        <v>0</v>
      </c>
    </row>
    <row r="67" spans="2:9" ht="17.25" customHeight="1">
      <c r="B67" s="22" t="s">
        <v>140</v>
      </c>
      <c r="C67" s="23" t="s">
        <v>141</v>
      </c>
      <c r="D67" s="24">
        <v>81726.38</v>
      </c>
      <c r="E67" s="25"/>
      <c r="F67" s="25"/>
      <c r="G67" s="24">
        <v>81589.74</v>
      </c>
      <c r="H67" s="80">
        <f t="shared" si="2"/>
        <v>99.83280796237396</v>
      </c>
      <c r="I67" s="80">
        <f t="shared" si="3"/>
        <v>0</v>
      </c>
    </row>
    <row r="68" spans="2:9" ht="17.25" customHeight="1">
      <c r="B68" s="22" t="s">
        <v>142</v>
      </c>
      <c r="C68" s="23" t="s">
        <v>143</v>
      </c>
      <c r="D68" s="24">
        <v>0</v>
      </c>
      <c r="E68" s="25"/>
      <c r="F68" s="25"/>
      <c r="G68" s="24">
        <v>0</v>
      </c>
      <c r="H68" s="80">
        <f t="shared" si="2"/>
        <v>0</v>
      </c>
      <c r="I68" s="80">
        <f t="shared" si="3"/>
        <v>0</v>
      </c>
    </row>
    <row r="69" spans="2:9" ht="16.5" customHeight="1">
      <c r="B69" s="22" t="s">
        <v>144</v>
      </c>
      <c r="C69" s="23" t="s">
        <v>145</v>
      </c>
      <c r="D69" s="24">
        <v>6021.83</v>
      </c>
      <c r="E69" s="25"/>
      <c r="F69" s="25"/>
      <c r="G69" s="24">
        <v>5908.16</v>
      </c>
      <c r="H69" s="80">
        <f t="shared" si="2"/>
        <v>98.11236783502689</v>
      </c>
      <c r="I69" s="80">
        <f t="shared" si="3"/>
        <v>0</v>
      </c>
    </row>
    <row r="70" spans="2:9" ht="17.25" customHeight="1">
      <c r="B70" s="22" t="s">
        <v>146</v>
      </c>
      <c r="C70" s="23" t="s">
        <v>147</v>
      </c>
      <c r="D70" s="24">
        <v>3721.41</v>
      </c>
      <c r="E70" s="25"/>
      <c r="F70" s="25"/>
      <c r="G70" s="24">
        <v>9501.07</v>
      </c>
      <c r="H70" s="80">
        <f t="shared" si="2"/>
        <v>255.30833743124245</v>
      </c>
      <c r="I70" s="80">
        <f t="shared" si="3"/>
        <v>0</v>
      </c>
    </row>
    <row r="71" spans="2:9" ht="17.25" customHeight="1">
      <c r="B71" s="22" t="s">
        <v>148</v>
      </c>
      <c r="C71" s="23" t="s">
        <v>149</v>
      </c>
      <c r="D71" s="24">
        <v>7393.84</v>
      </c>
      <c r="E71" s="25"/>
      <c r="F71" s="25"/>
      <c r="G71" s="24">
        <v>5778.11</v>
      </c>
      <c r="H71" s="80">
        <f t="shared" si="2"/>
        <v>78.14762018112374</v>
      </c>
      <c r="I71" s="80">
        <f t="shared" si="3"/>
        <v>0</v>
      </c>
    </row>
    <row r="72" spans="2:9" ht="16.5" customHeight="1">
      <c r="B72" s="22" t="s">
        <v>150</v>
      </c>
      <c r="C72" s="23" t="s">
        <v>151</v>
      </c>
      <c r="D72" s="24">
        <v>4347.06</v>
      </c>
      <c r="E72" s="25"/>
      <c r="F72" s="25"/>
      <c r="G72" s="24">
        <v>3070.74</v>
      </c>
      <c r="H72" s="80">
        <f t="shared" si="2"/>
        <v>70.63946667402796</v>
      </c>
      <c r="I72" s="80">
        <f t="shared" si="3"/>
        <v>0</v>
      </c>
    </row>
    <row r="73" spans="2:9" ht="21" customHeight="1">
      <c r="B73" s="22" t="s">
        <v>152</v>
      </c>
      <c r="C73" s="23" t="s">
        <v>153</v>
      </c>
      <c r="D73" s="24">
        <f>D74</f>
        <v>0</v>
      </c>
      <c r="E73" s="25"/>
      <c r="F73" s="25"/>
      <c r="G73" s="24">
        <f>G74</f>
        <v>0</v>
      </c>
      <c r="H73" s="80">
        <f t="shared" si="2"/>
        <v>0</v>
      </c>
      <c r="I73" s="80">
        <f t="shared" si="3"/>
        <v>0</v>
      </c>
    </row>
    <row r="74" spans="2:9" ht="20.25" customHeight="1">
      <c r="B74" s="22" t="s">
        <v>154</v>
      </c>
      <c r="C74" s="23" t="s">
        <v>153</v>
      </c>
      <c r="D74" s="24">
        <v>0</v>
      </c>
      <c r="E74" s="25"/>
      <c r="F74" s="25"/>
      <c r="G74" s="24">
        <v>0</v>
      </c>
      <c r="H74" s="80">
        <f t="shared" si="2"/>
        <v>0</v>
      </c>
      <c r="I74" s="80">
        <f t="shared" si="3"/>
        <v>0</v>
      </c>
    </row>
    <row r="75" spans="2:9" ht="17.25" customHeight="1">
      <c r="B75" s="22" t="s">
        <v>155</v>
      </c>
      <c r="C75" s="23" t="s">
        <v>156</v>
      </c>
      <c r="D75" s="24">
        <f>D76+D77+D78+D79+D80+D81+D82</f>
        <v>26138.87</v>
      </c>
      <c r="E75" s="25"/>
      <c r="F75" s="25"/>
      <c r="G75" s="24">
        <f>G76+G77+G78+G79+G80+G81+G82</f>
        <v>18602.059999999998</v>
      </c>
      <c r="H75" s="80">
        <f t="shared" si="2"/>
        <v>71.16627459411978</v>
      </c>
      <c r="I75" s="80">
        <f t="shared" si="3"/>
        <v>0</v>
      </c>
    </row>
    <row r="76" spans="2:9" ht="17.25" customHeight="1">
      <c r="B76" s="22" t="s">
        <v>157</v>
      </c>
      <c r="C76" s="23" t="s">
        <v>158</v>
      </c>
      <c r="D76" s="24">
        <v>4803.5</v>
      </c>
      <c r="E76" s="25"/>
      <c r="F76" s="25"/>
      <c r="G76" s="24">
        <v>4803.87</v>
      </c>
      <c r="H76" s="80">
        <f t="shared" si="2"/>
        <v>100.00770271676902</v>
      </c>
      <c r="I76" s="80">
        <f t="shared" si="3"/>
        <v>0</v>
      </c>
    </row>
    <row r="77" spans="2:9" ht="17.25" customHeight="1">
      <c r="B77" s="22" t="s">
        <v>159</v>
      </c>
      <c r="C77" s="23" t="s">
        <v>160</v>
      </c>
      <c r="D77" s="24">
        <v>6359.48</v>
      </c>
      <c r="E77" s="25"/>
      <c r="F77" s="25"/>
      <c r="G77" s="24">
        <v>8184.95</v>
      </c>
      <c r="H77" s="80">
        <f t="shared" si="2"/>
        <v>128.7047054161661</v>
      </c>
      <c r="I77" s="80">
        <f t="shared" si="3"/>
        <v>0</v>
      </c>
    </row>
    <row r="78" spans="2:9" ht="16.5" customHeight="1">
      <c r="B78" s="22" t="s">
        <v>161</v>
      </c>
      <c r="C78" s="23" t="s">
        <v>162</v>
      </c>
      <c r="D78" s="24">
        <v>1874.55</v>
      </c>
      <c r="E78" s="25"/>
      <c r="F78" s="25"/>
      <c r="G78" s="24">
        <v>0</v>
      </c>
      <c r="H78" s="80">
        <f t="shared" si="2"/>
        <v>0</v>
      </c>
      <c r="I78" s="80">
        <f t="shared" si="3"/>
        <v>0</v>
      </c>
    </row>
    <row r="79" spans="2:9" ht="17.25" customHeight="1">
      <c r="B79" s="22" t="s">
        <v>163</v>
      </c>
      <c r="C79" s="23" t="s">
        <v>164</v>
      </c>
      <c r="D79" s="24">
        <v>15.93</v>
      </c>
      <c r="E79" s="25"/>
      <c r="F79" s="25"/>
      <c r="G79" s="24">
        <v>0</v>
      </c>
      <c r="H79" s="80">
        <f t="shared" si="2"/>
        <v>0</v>
      </c>
      <c r="I79" s="80">
        <f t="shared" si="3"/>
        <v>0</v>
      </c>
    </row>
    <row r="80" spans="2:9" ht="17.25" customHeight="1">
      <c r="B80" s="22" t="s">
        <v>165</v>
      </c>
      <c r="C80" s="23" t="s">
        <v>166</v>
      </c>
      <c r="D80" s="24">
        <v>561.05</v>
      </c>
      <c r="E80" s="25"/>
      <c r="F80" s="25"/>
      <c r="G80" s="24">
        <v>621.49</v>
      </c>
      <c r="H80" s="80">
        <f t="shared" si="2"/>
        <v>110.77265840834151</v>
      </c>
      <c r="I80" s="80">
        <f t="shared" si="3"/>
        <v>0</v>
      </c>
    </row>
    <row r="81" spans="2:9" ht="17.25" customHeight="1">
      <c r="B81" s="22" t="s">
        <v>167</v>
      </c>
      <c r="C81" s="23" t="s">
        <v>168</v>
      </c>
      <c r="D81" s="24">
        <v>623.04</v>
      </c>
      <c r="E81" s="25"/>
      <c r="F81" s="25"/>
      <c r="G81" s="24">
        <v>0</v>
      </c>
      <c r="H81" s="80">
        <f t="shared" si="2"/>
        <v>0</v>
      </c>
      <c r="I81" s="80">
        <f t="shared" si="3"/>
        <v>0</v>
      </c>
    </row>
    <row r="82" spans="2:9" ht="16.5" customHeight="1">
      <c r="B82" s="22" t="s">
        <v>169</v>
      </c>
      <c r="C82" s="23" t="s">
        <v>156</v>
      </c>
      <c r="D82" s="24">
        <v>11901.32</v>
      </c>
      <c r="E82" s="25"/>
      <c r="F82" s="25"/>
      <c r="G82" s="24">
        <v>4991.75</v>
      </c>
      <c r="H82" s="80">
        <f t="shared" si="2"/>
        <v>41.94282651000057</v>
      </c>
      <c r="I82" s="80">
        <f t="shared" si="3"/>
        <v>0</v>
      </c>
    </row>
    <row r="83" spans="2:9" ht="17.25" customHeight="1">
      <c r="B83" s="21" t="s">
        <v>170</v>
      </c>
      <c r="C83" s="19" t="s">
        <v>171</v>
      </c>
      <c r="D83" s="20">
        <f>D84</f>
        <v>6947.38</v>
      </c>
      <c r="E83" s="20">
        <v>6636</v>
      </c>
      <c r="F83" s="20">
        <v>7136</v>
      </c>
      <c r="G83" s="20">
        <f>G84</f>
        <v>6544.14</v>
      </c>
      <c r="H83" s="79">
        <f t="shared" si="2"/>
        <v>94.19579755245863</v>
      </c>
      <c r="I83" s="79">
        <f t="shared" si="3"/>
        <v>91.70599775784754</v>
      </c>
    </row>
    <row r="84" spans="2:9" ht="17.25" customHeight="1">
      <c r="B84" s="22" t="s">
        <v>172</v>
      </c>
      <c r="C84" s="23" t="s">
        <v>173</v>
      </c>
      <c r="D84" s="24">
        <f>D85+D86</f>
        <v>6947.38</v>
      </c>
      <c r="E84" s="25"/>
      <c r="F84" s="25"/>
      <c r="G84" s="24">
        <f>G85</f>
        <v>6544.14</v>
      </c>
      <c r="H84" s="80">
        <f t="shared" si="2"/>
        <v>94.19579755245863</v>
      </c>
      <c r="I84" s="80">
        <f t="shared" si="3"/>
        <v>0</v>
      </c>
    </row>
    <row r="85" spans="2:9" ht="17.25" customHeight="1">
      <c r="B85" s="22" t="s">
        <v>174</v>
      </c>
      <c r="C85" s="23" t="s">
        <v>175</v>
      </c>
      <c r="D85" s="24">
        <v>6589.91</v>
      </c>
      <c r="E85" s="25"/>
      <c r="F85" s="25"/>
      <c r="G85" s="24">
        <v>6544.14</v>
      </c>
      <c r="H85" s="80">
        <f t="shared" si="2"/>
        <v>99.30545333699551</v>
      </c>
      <c r="I85" s="80">
        <f t="shared" si="3"/>
        <v>0</v>
      </c>
    </row>
    <row r="86" spans="2:9" ht="16.5" customHeight="1">
      <c r="B86" s="22" t="s">
        <v>176</v>
      </c>
      <c r="C86" s="23" t="s">
        <v>177</v>
      </c>
      <c r="D86" s="24">
        <v>357.47</v>
      </c>
      <c r="E86" s="25"/>
      <c r="F86" s="25"/>
      <c r="G86" s="24">
        <v>0</v>
      </c>
      <c r="H86" s="80">
        <f t="shared" si="2"/>
        <v>0</v>
      </c>
      <c r="I86" s="80">
        <f t="shared" si="3"/>
        <v>0</v>
      </c>
    </row>
    <row r="87" spans="2:9" ht="21" customHeight="1">
      <c r="B87" s="21" t="s">
        <v>178</v>
      </c>
      <c r="C87" s="19" t="s">
        <v>179</v>
      </c>
      <c r="D87" s="20">
        <f>D88</f>
        <v>1397.84</v>
      </c>
      <c r="E87" s="20">
        <v>1991</v>
      </c>
      <c r="F87" s="20">
        <v>1991</v>
      </c>
      <c r="G87" s="20">
        <f>G88</f>
        <v>1692.18</v>
      </c>
      <c r="H87" s="79">
        <f t="shared" si="2"/>
        <v>121.05677330738855</v>
      </c>
      <c r="I87" s="79">
        <f t="shared" si="3"/>
        <v>84.99146157709694</v>
      </c>
    </row>
    <row r="88" spans="2:9" ht="21" customHeight="1">
      <c r="B88" s="29" t="s">
        <v>180</v>
      </c>
      <c r="C88" s="30" t="s">
        <v>181</v>
      </c>
      <c r="D88" s="31">
        <f>D89</f>
        <v>1397.84</v>
      </c>
      <c r="E88" s="31"/>
      <c r="F88" s="31"/>
      <c r="G88" s="31">
        <f>G89</f>
        <v>1692.18</v>
      </c>
      <c r="H88" s="81">
        <f t="shared" si="2"/>
        <v>121.05677330738855</v>
      </c>
      <c r="I88" s="81">
        <f t="shared" si="3"/>
        <v>0</v>
      </c>
    </row>
    <row r="89" spans="2:9" ht="18" customHeight="1">
      <c r="B89" s="29" t="s">
        <v>182</v>
      </c>
      <c r="C89" s="30" t="s">
        <v>183</v>
      </c>
      <c r="D89" s="31">
        <v>1397.84</v>
      </c>
      <c r="E89" s="31"/>
      <c r="F89" s="31"/>
      <c r="G89" s="31">
        <v>1692.18</v>
      </c>
      <c r="H89" s="81">
        <f t="shared" si="2"/>
        <v>121.05677330738855</v>
      </c>
      <c r="I89" s="81">
        <f t="shared" si="3"/>
        <v>0</v>
      </c>
    </row>
    <row r="90" spans="2:9" ht="16.5" customHeight="1">
      <c r="B90" s="21" t="s">
        <v>184</v>
      </c>
      <c r="C90" s="19" t="s">
        <v>185</v>
      </c>
      <c r="D90" s="20">
        <f>D91</f>
        <v>0</v>
      </c>
      <c r="E90" s="20">
        <v>0</v>
      </c>
      <c r="F90" s="20">
        <v>30</v>
      </c>
      <c r="G90" s="20">
        <f>G91</f>
        <v>30</v>
      </c>
      <c r="H90" s="79">
        <f t="shared" si="2"/>
        <v>0</v>
      </c>
      <c r="I90" s="79">
        <f t="shared" si="3"/>
        <v>100</v>
      </c>
    </row>
    <row r="91" spans="2:9" ht="17.25" customHeight="1">
      <c r="B91" s="22" t="s">
        <v>186</v>
      </c>
      <c r="C91" s="23" t="s">
        <v>187</v>
      </c>
      <c r="D91" s="24">
        <f>D92</f>
        <v>0</v>
      </c>
      <c r="E91" s="25"/>
      <c r="F91" s="25"/>
      <c r="G91" s="24">
        <f>G92</f>
        <v>30</v>
      </c>
      <c r="H91" s="80">
        <f t="shared" si="2"/>
        <v>0</v>
      </c>
      <c r="I91" s="80">
        <f t="shared" si="3"/>
        <v>0</v>
      </c>
    </row>
    <row r="92" spans="2:9" ht="17.25" customHeight="1">
      <c r="B92" s="22" t="s">
        <v>188</v>
      </c>
      <c r="C92" s="23" t="s">
        <v>189</v>
      </c>
      <c r="D92" s="24">
        <v>0</v>
      </c>
      <c r="E92" s="25"/>
      <c r="F92" s="25"/>
      <c r="G92" s="24">
        <v>30</v>
      </c>
      <c r="H92" s="80">
        <f t="shared" si="2"/>
        <v>0</v>
      </c>
      <c r="I92" s="80">
        <f t="shared" si="3"/>
        <v>0</v>
      </c>
    </row>
    <row r="93" spans="2:9" ht="16.5" customHeight="1">
      <c r="B93" s="21" t="s">
        <v>190</v>
      </c>
      <c r="C93" s="19" t="s">
        <v>191</v>
      </c>
      <c r="D93" s="20">
        <f>D94+D104</f>
        <v>129186.70999999999</v>
      </c>
      <c r="E93" s="20">
        <f>E94+E104</f>
        <v>116900</v>
      </c>
      <c r="F93" s="20">
        <f>F94+F104</f>
        <v>119701</v>
      </c>
      <c r="G93" s="20">
        <f>G94+G104</f>
        <v>116895.26999999999</v>
      </c>
      <c r="H93" s="79">
        <f t="shared" si="2"/>
        <v>90.48552285293124</v>
      </c>
      <c r="I93" s="79">
        <f t="shared" si="3"/>
        <v>97.65605132789199</v>
      </c>
    </row>
    <row r="94" spans="2:9" ht="21" customHeight="1">
      <c r="B94" s="21" t="s">
        <v>192</v>
      </c>
      <c r="C94" s="19" t="s">
        <v>193</v>
      </c>
      <c r="D94" s="20">
        <f>D95+D102</f>
        <v>65387.68</v>
      </c>
      <c r="E94" s="20">
        <v>95332</v>
      </c>
      <c r="F94" s="20">
        <v>98133</v>
      </c>
      <c r="G94" s="20">
        <f>G95+G102</f>
        <v>95328.09</v>
      </c>
      <c r="H94" s="79">
        <f t="shared" si="2"/>
        <v>145.7890691335126</v>
      </c>
      <c r="I94" s="79">
        <f t="shared" si="3"/>
        <v>97.14172602488459</v>
      </c>
    </row>
    <row r="95" spans="2:9" ht="17.25" customHeight="1">
      <c r="B95" s="22" t="s">
        <v>194</v>
      </c>
      <c r="C95" s="23" t="s">
        <v>195</v>
      </c>
      <c r="D95" s="24">
        <f>D96+D97+D98+D99+D100+D101</f>
        <v>65387.68</v>
      </c>
      <c r="E95" s="25"/>
      <c r="F95" s="25"/>
      <c r="G95" s="24">
        <f>G96+G97+G98+G99+G100+G101</f>
        <v>56268.5</v>
      </c>
      <c r="H95" s="80">
        <f t="shared" si="2"/>
        <v>86.05367249610325</v>
      </c>
      <c r="I95" s="80">
        <f t="shared" si="3"/>
        <v>0</v>
      </c>
    </row>
    <row r="96" spans="2:9" ht="16.5" customHeight="1">
      <c r="B96" s="22" t="s">
        <v>196</v>
      </c>
      <c r="C96" s="23" t="s">
        <v>197</v>
      </c>
      <c r="D96" s="24">
        <v>2439.94</v>
      </c>
      <c r="E96" s="25"/>
      <c r="F96" s="25"/>
      <c r="G96" s="24">
        <v>998.75</v>
      </c>
      <c r="H96" s="80">
        <f t="shared" si="2"/>
        <v>40.93338360779363</v>
      </c>
      <c r="I96" s="80">
        <f t="shared" si="3"/>
        <v>0</v>
      </c>
    </row>
    <row r="97" spans="2:9" ht="16.5" customHeight="1">
      <c r="B97" s="22" t="s">
        <v>198</v>
      </c>
      <c r="C97" s="23" t="s">
        <v>199</v>
      </c>
      <c r="D97" s="24">
        <v>11056.61</v>
      </c>
      <c r="E97" s="25"/>
      <c r="F97" s="25"/>
      <c r="G97" s="24">
        <v>0</v>
      </c>
      <c r="H97" s="80">
        <f t="shared" si="2"/>
        <v>0</v>
      </c>
      <c r="I97" s="80">
        <f t="shared" si="3"/>
        <v>0</v>
      </c>
    </row>
    <row r="98" spans="2:9" ht="16.5" customHeight="1">
      <c r="B98" s="22" t="s">
        <v>200</v>
      </c>
      <c r="C98" s="23" t="s">
        <v>201</v>
      </c>
      <c r="D98" s="24">
        <v>29216.1</v>
      </c>
      <c r="E98" s="25"/>
      <c r="F98" s="25"/>
      <c r="G98" s="24">
        <v>28036.64</v>
      </c>
      <c r="H98" s="80">
        <f t="shared" si="2"/>
        <v>95.96297931619895</v>
      </c>
      <c r="I98" s="80">
        <f t="shared" si="3"/>
        <v>0</v>
      </c>
    </row>
    <row r="99" spans="2:9" ht="17.25" customHeight="1">
      <c r="B99" s="22" t="s">
        <v>202</v>
      </c>
      <c r="C99" s="23" t="s">
        <v>81</v>
      </c>
      <c r="D99" s="24">
        <v>16505.74</v>
      </c>
      <c r="E99" s="25"/>
      <c r="F99" s="25"/>
      <c r="G99" s="24">
        <v>4336.28</v>
      </c>
      <c r="H99" s="80">
        <f t="shared" si="2"/>
        <v>26.271345604619967</v>
      </c>
      <c r="I99" s="80">
        <f t="shared" si="3"/>
        <v>0</v>
      </c>
    </row>
    <row r="100" spans="2:9" ht="17.25" customHeight="1">
      <c r="B100" s="22" t="s">
        <v>203</v>
      </c>
      <c r="C100" s="23" t="s">
        <v>204</v>
      </c>
      <c r="D100" s="24">
        <v>0</v>
      </c>
      <c r="E100" s="25"/>
      <c r="F100" s="25"/>
      <c r="G100" s="24">
        <v>0</v>
      </c>
      <c r="H100" s="80">
        <f t="shared" si="2"/>
        <v>0</v>
      </c>
      <c r="I100" s="80">
        <f t="shared" si="3"/>
        <v>0</v>
      </c>
    </row>
    <row r="101" spans="2:9" ht="16.5" customHeight="1">
      <c r="B101" s="22" t="s">
        <v>205</v>
      </c>
      <c r="C101" s="23" t="s">
        <v>206</v>
      </c>
      <c r="D101" s="24">
        <v>6169.29</v>
      </c>
      <c r="E101" s="25"/>
      <c r="F101" s="25"/>
      <c r="G101" s="24">
        <v>22896.83</v>
      </c>
      <c r="H101" s="80">
        <f t="shared" si="2"/>
        <v>371.142060107403</v>
      </c>
      <c r="I101" s="80">
        <f t="shared" si="3"/>
        <v>0</v>
      </c>
    </row>
    <row r="102" spans="2:9" ht="16.5" customHeight="1">
      <c r="B102" s="22" t="s">
        <v>207</v>
      </c>
      <c r="C102" s="23" t="s">
        <v>208</v>
      </c>
      <c r="D102" s="24">
        <v>0</v>
      </c>
      <c r="E102" s="25"/>
      <c r="F102" s="25"/>
      <c r="G102" s="24">
        <f>G103</f>
        <v>39059.59</v>
      </c>
      <c r="H102" s="80">
        <f>IF(D102=0,,(G102/D102)*100)</f>
        <v>0</v>
      </c>
      <c r="I102" s="80">
        <f>IF(F102=0,,G102/F102*100)</f>
        <v>0</v>
      </c>
    </row>
    <row r="103" spans="2:9" ht="16.5" customHeight="1">
      <c r="B103" s="22" t="s">
        <v>209</v>
      </c>
      <c r="C103" s="23" t="s">
        <v>210</v>
      </c>
      <c r="D103" s="24">
        <v>0</v>
      </c>
      <c r="E103" s="25"/>
      <c r="F103" s="25"/>
      <c r="G103" s="24">
        <v>39059.59</v>
      </c>
      <c r="H103" s="80">
        <f>IF(D103=0,,(G103/D103)*100)</f>
        <v>0</v>
      </c>
      <c r="I103" s="80">
        <f>IF(F103=0,,G103/F103*100)</f>
        <v>0</v>
      </c>
    </row>
    <row r="104" spans="2:9" ht="21" customHeight="1">
      <c r="B104" s="26" t="s">
        <v>211</v>
      </c>
      <c r="C104" s="27" t="s">
        <v>212</v>
      </c>
      <c r="D104" s="24">
        <f>D105</f>
        <v>63799.03</v>
      </c>
      <c r="E104" s="28">
        <v>21568</v>
      </c>
      <c r="F104" s="28">
        <v>21568</v>
      </c>
      <c r="G104" s="24">
        <f>G105</f>
        <v>21567.18</v>
      </c>
      <c r="H104" s="80">
        <f>IF(D104=0,,(G104/D104)*100)</f>
        <v>33.804871327981004</v>
      </c>
      <c r="I104" s="80">
        <f>IF(F104=0,,G104/F104*100)</f>
        <v>99.99619807121661</v>
      </c>
    </row>
    <row r="105" spans="2:9" ht="21" customHeight="1">
      <c r="B105" s="22" t="s">
        <v>213</v>
      </c>
      <c r="C105" s="23" t="s">
        <v>214</v>
      </c>
      <c r="D105" s="24">
        <f>D106</f>
        <v>63799.03</v>
      </c>
      <c r="E105" s="25"/>
      <c r="F105" s="25"/>
      <c r="G105" s="24">
        <f>G106</f>
        <v>21567.18</v>
      </c>
      <c r="H105" s="80">
        <f>IF(D105=0,,(G105/D105)*100)</f>
        <v>33.804871327981004</v>
      </c>
      <c r="I105" s="80">
        <f>IF(F105=0,,G105/F105*100)</f>
        <v>0</v>
      </c>
    </row>
    <row r="106" spans="2:9" ht="17.25" customHeight="1">
      <c r="B106" s="22" t="s">
        <v>215</v>
      </c>
      <c r="C106" s="23" t="s">
        <v>214</v>
      </c>
      <c r="D106" s="24">
        <v>63799.03</v>
      </c>
      <c r="E106" s="25"/>
      <c r="F106" s="25"/>
      <c r="G106" s="24">
        <v>21567.18</v>
      </c>
      <c r="H106" s="80">
        <f>IF(D106=0,,(G106/D106)*100)</f>
        <v>33.804871327981004</v>
      </c>
      <c r="I106" s="80">
        <f>IF(F106=0,,G106/F106*100)</f>
        <v>0</v>
      </c>
    </row>
  </sheetData>
  <sheetProtection/>
  <mergeCells count="7">
    <mergeCell ref="B37:C37"/>
    <mergeCell ref="B1:I1"/>
    <mergeCell ref="B3:I3"/>
    <mergeCell ref="B5:I5"/>
    <mergeCell ref="B7:C7"/>
    <mergeCell ref="B8:C8"/>
    <mergeCell ref="B36:C36"/>
  </mergeCells>
  <printOptions/>
  <pageMargins left="0.5905511811023623" right="0.31496062992125984" top="0.7480314960629921" bottom="0.984251968503937" header="0.31496062992125984" footer="0.31496062992125984"/>
  <pageSetup errors="blank" fitToHeight="0" fitToWidth="1" horizontalDpi="600" verticalDpi="600" orientation="portrait" paperSize="9" scale="82" r:id="rId1"/>
  <rowBreaks count="2" manualBreakCount="2">
    <brk id="35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"/>
  <sheetViews>
    <sheetView showGridLines="0" zoomScalePageLayoutView="0" workbookViewId="0" topLeftCell="A1">
      <selection activeCell="M11" sqref="M11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7.7109375" style="0" customWidth="1"/>
    <col min="4" max="4" width="17.57421875" style="0" customWidth="1"/>
    <col min="5" max="5" width="16.421875" style="0" customWidth="1"/>
    <col min="6" max="6" width="17.7109375" style="0" customWidth="1"/>
    <col min="7" max="7" width="7.57421875" style="0" customWidth="1"/>
    <col min="8" max="8" width="6.140625" style="0" customWidth="1"/>
    <col min="9" max="9" width="0.13671875" style="0" customWidth="1"/>
  </cols>
  <sheetData>
    <row r="1" spans="1:8" ht="18" customHeight="1">
      <c r="A1" s="112"/>
      <c r="B1" s="112"/>
      <c r="C1" s="112"/>
      <c r="D1" s="112"/>
      <c r="E1" s="112"/>
      <c r="F1" s="112"/>
      <c r="G1" s="112"/>
      <c r="H1" s="112"/>
    </row>
    <row r="2" ht="13.5" customHeight="1"/>
    <row r="3" spans="1:8" ht="15" customHeight="1">
      <c r="A3" s="112" t="s">
        <v>216</v>
      </c>
      <c r="B3" s="112"/>
      <c r="C3" s="112"/>
      <c r="D3" s="112"/>
      <c r="E3" s="112"/>
      <c r="F3" s="112"/>
      <c r="G3" s="112"/>
      <c r="H3" s="112"/>
    </row>
    <row r="4" ht="11.25" customHeight="1"/>
    <row r="5" spans="1:8" ht="27.75" customHeight="1">
      <c r="A5" s="111" t="s">
        <v>2</v>
      </c>
      <c r="B5" s="111"/>
      <c r="C5" s="16" t="s">
        <v>218</v>
      </c>
      <c r="D5" s="16" t="s">
        <v>4</v>
      </c>
      <c r="E5" s="16" t="s">
        <v>298</v>
      </c>
      <c r="F5" s="16" t="s">
        <v>219</v>
      </c>
      <c r="G5" s="16" t="s">
        <v>302</v>
      </c>
      <c r="H5" s="16" t="s">
        <v>301</v>
      </c>
    </row>
    <row r="6" spans="1:8" ht="11.25" customHeight="1">
      <c r="A6" s="108">
        <v>1</v>
      </c>
      <c r="B6" s="108"/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</row>
    <row r="7" spans="1:9" ht="18" customHeight="1">
      <c r="A7" s="10"/>
      <c r="B7" s="19" t="s">
        <v>31</v>
      </c>
      <c r="C7" s="20">
        <f>C8+C10+C12+C15+C18+C20</f>
        <v>2571135.9699999997</v>
      </c>
      <c r="D7" s="61">
        <f>D8+D10+D12+D15+D18+D20</f>
        <v>2782087</v>
      </c>
      <c r="E7" s="71">
        <f>E8+E10+E12+E15+E18+E20</f>
        <v>2792074</v>
      </c>
      <c r="F7" s="20">
        <f>F8+F10+F12+F15+F18+F20</f>
        <v>2821766.82</v>
      </c>
      <c r="G7" s="79">
        <f>IF(C7=0,,(F7/C7)*100)</f>
        <v>109.74786448186168</v>
      </c>
      <c r="H7" s="105">
        <f>IF(E7=0,,F7/E7*100)</f>
        <v>101.06346823185919</v>
      </c>
      <c r="I7" s="105"/>
    </row>
    <row r="8" spans="1:9" ht="21" customHeight="1">
      <c r="A8" s="32" t="s">
        <v>221</v>
      </c>
      <c r="B8" s="33" t="s">
        <v>222</v>
      </c>
      <c r="C8" s="34">
        <f>C9</f>
        <v>6636.14</v>
      </c>
      <c r="D8" s="20">
        <f>D9</f>
        <v>48790</v>
      </c>
      <c r="E8" s="20">
        <f>E9</f>
        <v>48790</v>
      </c>
      <c r="F8" s="34">
        <f>F9</f>
        <v>48132.32</v>
      </c>
      <c r="G8" s="82">
        <f aca="true" t="shared" si="0" ref="G8:G21">IF(C8=0,,(F8/C8)*100)</f>
        <v>725.3059760643988</v>
      </c>
      <c r="H8" s="82">
        <f aca="true" t="shared" si="1" ref="H8:H21">IF(E8=0,,F8/E8*100)</f>
        <v>98.65201885632302</v>
      </c>
      <c r="I8" s="83"/>
    </row>
    <row r="9" spans="1:9" ht="21.75" customHeight="1">
      <c r="A9" s="22" t="s">
        <v>223</v>
      </c>
      <c r="B9" s="23" t="s">
        <v>222</v>
      </c>
      <c r="C9" s="24">
        <v>6636.14</v>
      </c>
      <c r="D9" s="24">
        <v>48790</v>
      </c>
      <c r="E9" s="24">
        <v>48790</v>
      </c>
      <c r="F9" s="24">
        <v>48132.32</v>
      </c>
      <c r="G9" s="79">
        <f t="shared" si="0"/>
        <v>725.3059760643988</v>
      </c>
      <c r="H9" s="80">
        <f t="shared" si="1"/>
        <v>98.65201885632302</v>
      </c>
      <c r="I9" s="83"/>
    </row>
    <row r="10" spans="1:9" ht="21.75" customHeight="1">
      <c r="A10" s="32" t="s">
        <v>85</v>
      </c>
      <c r="B10" s="33" t="s">
        <v>224</v>
      </c>
      <c r="C10" s="34">
        <f>C11</f>
        <v>12406.66</v>
      </c>
      <c r="D10" s="34">
        <f>D11</f>
        <v>11992</v>
      </c>
      <c r="E10" s="34">
        <f>E11</f>
        <v>11992</v>
      </c>
      <c r="F10" s="34">
        <f>F11</f>
        <v>12184.74</v>
      </c>
      <c r="G10" s="82">
        <f t="shared" si="0"/>
        <v>98.21128329461757</v>
      </c>
      <c r="H10" s="82">
        <f t="shared" si="1"/>
        <v>101.6072381587725</v>
      </c>
      <c r="I10" s="83"/>
    </row>
    <row r="11" spans="1:9" ht="21" customHeight="1">
      <c r="A11" s="22" t="s">
        <v>106</v>
      </c>
      <c r="B11" s="23" t="s">
        <v>224</v>
      </c>
      <c r="C11" s="24">
        <v>12406.66</v>
      </c>
      <c r="D11" s="24">
        <v>11992</v>
      </c>
      <c r="E11" s="24">
        <v>11992</v>
      </c>
      <c r="F11" s="24">
        <v>12184.74</v>
      </c>
      <c r="G11" s="79">
        <f t="shared" si="0"/>
        <v>98.21128329461757</v>
      </c>
      <c r="H11" s="80">
        <f t="shared" si="1"/>
        <v>101.6072381587725</v>
      </c>
      <c r="I11" s="83"/>
    </row>
    <row r="12" spans="1:9" ht="21.75" customHeight="1">
      <c r="A12" s="32" t="s">
        <v>190</v>
      </c>
      <c r="B12" s="33" t="s">
        <v>225</v>
      </c>
      <c r="C12" s="34">
        <f>C13+C14</f>
        <v>2546956.8</v>
      </c>
      <c r="D12" s="34">
        <f>D13+D14</f>
        <v>2635184</v>
      </c>
      <c r="E12" s="34">
        <f>E13+E14</f>
        <v>2637960</v>
      </c>
      <c r="F12" s="34">
        <f>F13+F14</f>
        <v>2665341.95</v>
      </c>
      <c r="G12" s="82">
        <f t="shared" si="0"/>
        <v>104.64810200157304</v>
      </c>
      <c r="H12" s="82">
        <f t="shared" si="1"/>
        <v>101.03799716447558</v>
      </c>
      <c r="I12" s="83"/>
    </row>
    <row r="13" spans="1:9" ht="30.75" customHeight="1">
      <c r="A13" s="22" t="s">
        <v>226</v>
      </c>
      <c r="B13" s="23" t="s">
        <v>249</v>
      </c>
      <c r="C13" s="24">
        <v>883213.06</v>
      </c>
      <c r="D13" s="24">
        <v>876581</v>
      </c>
      <c r="E13" s="24">
        <v>876581</v>
      </c>
      <c r="F13" s="24">
        <v>876576.55</v>
      </c>
      <c r="G13" s="79">
        <f t="shared" si="0"/>
        <v>99.24859467091667</v>
      </c>
      <c r="H13" s="80">
        <f t="shared" si="1"/>
        <v>99.99949234582999</v>
      </c>
      <c r="I13" s="83"/>
    </row>
    <row r="14" spans="1:9" ht="25.5" customHeight="1">
      <c r="A14" s="22" t="s">
        <v>247</v>
      </c>
      <c r="B14" s="23" t="s">
        <v>248</v>
      </c>
      <c r="C14" s="24">
        <v>1663743.74</v>
      </c>
      <c r="D14" s="24">
        <v>1758603</v>
      </c>
      <c r="E14" s="24">
        <v>1761379</v>
      </c>
      <c r="F14" s="24">
        <v>1788765.4</v>
      </c>
      <c r="G14" s="79">
        <f t="shared" si="0"/>
        <v>107.514478161162</v>
      </c>
      <c r="H14" s="80">
        <f t="shared" si="1"/>
        <v>101.5548272120878</v>
      </c>
      <c r="I14" s="83"/>
    </row>
    <row r="15" spans="1:9" ht="21" customHeight="1">
      <c r="A15" s="32" t="s">
        <v>227</v>
      </c>
      <c r="B15" s="33" t="s">
        <v>250</v>
      </c>
      <c r="C15" s="34">
        <f>C16+C17</f>
        <v>4247.13</v>
      </c>
      <c r="D15" s="34">
        <f>D16+D17</f>
        <v>84401</v>
      </c>
      <c r="E15" s="34">
        <f>E16+E17</f>
        <v>84401</v>
      </c>
      <c r="F15" s="34">
        <f>F16+F17</f>
        <v>84400.06999999999</v>
      </c>
      <c r="G15" s="82">
        <f t="shared" si="0"/>
        <v>1987.2259620025754</v>
      </c>
      <c r="H15" s="82">
        <f t="shared" si="1"/>
        <v>99.99889811732088</v>
      </c>
      <c r="I15" s="83"/>
    </row>
    <row r="16" spans="1:9" ht="30.75" customHeight="1">
      <c r="A16" s="22" t="s">
        <v>229</v>
      </c>
      <c r="B16" s="33" t="s">
        <v>251</v>
      </c>
      <c r="C16" s="24">
        <v>0</v>
      </c>
      <c r="D16" s="24">
        <v>77427</v>
      </c>
      <c r="E16" s="24">
        <v>77427</v>
      </c>
      <c r="F16" s="24">
        <v>77425.62</v>
      </c>
      <c r="G16" s="79">
        <f t="shared" si="0"/>
        <v>0</v>
      </c>
      <c r="H16" s="80">
        <f t="shared" si="1"/>
        <v>99.99821767600449</v>
      </c>
      <c r="I16" s="83"/>
    </row>
    <row r="17" spans="1:9" ht="18" customHeight="1">
      <c r="A17" s="22" t="s">
        <v>230</v>
      </c>
      <c r="B17" s="23" t="s">
        <v>252</v>
      </c>
      <c r="C17" s="24">
        <v>4247.13</v>
      </c>
      <c r="D17" s="24">
        <v>6974</v>
      </c>
      <c r="E17" s="24">
        <v>6974</v>
      </c>
      <c r="F17" s="24">
        <v>6974.45</v>
      </c>
      <c r="G17" s="79">
        <f t="shared" si="0"/>
        <v>164.21559971086356</v>
      </c>
      <c r="H17" s="80">
        <f t="shared" si="1"/>
        <v>100.00645253799827</v>
      </c>
      <c r="I17" s="83"/>
    </row>
    <row r="18" spans="1:9" ht="18" customHeight="1">
      <c r="A18" s="32" t="s">
        <v>32</v>
      </c>
      <c r="B18" s="33" t="s">
        <v>232</v>
      </c>
      <c r="C18" s="34">
        <f>C19</f>
        <v>0</v>
      </c>
      <c r="D18" s="34">
        <f>D19</f>
        <v>0</v>
      </c>
      <c r="E18" s="34">
        <f>E19</f>
        <v>6130</v>
      </c>
      <c r="F18" s="34">
        <f>F19</f>
        <v>6130.42</v>
      </c>
      <c r="G18" s="82">
        <f t="shared" si="0"/>
        <v>0</v>
      </c>
      <c r="H18" s="82">
        <f t="shared" si="1"/>
        <v>100.00685154975531</v>
      </c>
      <c r="I18" s="83"/>
    </row>
    <row r="19" spans="1:9" ht="18" customHeight="1">
      <c r="A19" s="32" t="s">
        <v>233</v>
      </c>
      <c r="B19" s="23" t="s">
        <v>253</v>
      </c>
      <c r="C19" s="34">
        <v>0</v>
      </c>
      <c r="D19" s="34">
        <v>0</v>
      </c>
      <c r="E19" s="34">
        <v>6130</v>
      </c>
      <c r="F19" s="34">
        <v>6130.42</v>
      </c>
      <c r="G19" s="82">
        <f t="shared" si="0"/>
        <v>0</v>
      </c>
      <c r="H19" s="82">
        <f t="shared" si="1"/>
        <v>100.00685154975531</v>
      </c>
      <c r="I19" s="83"/>
    </row>
    <row r="20" spans="1:9" ht="39" customHeight="1">
      <c r="A20" s="32" t="s">
        <v>74</v>
      </c>
      <c r="B20" s="23" t="s">
        <v>254</v>
      </c>
      <c r="C20" s="34">
        <f>C21</f>
        <v>889.24</v>
      </c>
      <c r="D20" s="34">
        <f>D21</f>
        <v>1720</v>
      </c>
      <c r="E20" s="34">
        <f>E21</f>
        <v>2801</v>
      </c>
      <c r="F20" s="34">
        <f>F21</f>
        <v>5577.32</v>
      </c>
      <c r="G20" s="82">
        <f t="shared" si="0"/>
        <v>627.2007557014979</v>
      </c>
      <c r="H20" s="82">
        <f t="shared" si="1"/>
        <v>199.1188861121028</v>
      </c>
      <c r="I20" s="83"/>
    </row>
    <row r="21" spans="1:9" ht="45" customHeight="1">
      <c r="A21" s="32" t="s">
        <v>76</v>
      </c>
      <c r="B21" s="23" t="s">
        <v>254</v>
      </c>
      <c r="C21" s="34">
        <v>889.24</v>
      </c>
      <c r="D21" s="34">
        <v>1720</v>
      </c>
      <c r="E21" s="34">
        <v>2801</v>
      </c>
      <c r="F21" s="34">
        <v>5577.32</v>
      </c>
      <c r="G21" s="82">
        <f t="shared" si="0"/>
        <v>627.2007557014979</v>
      </c>
      <c r="H21" s="82">
        <f t="shared" si="1"/>
        <v>199.1188861121028</v>
      </c>
      <c r="I21" s="83"/>
    </row>
    <row r="22" spans="1:8" ht="15.75" customHeight="1">
      <c r="A22" s="113" t="s">
        <v>217</v>
      </c>
      <c r="B22" s="113"/>
      <c r="C22" s="113"/>
      <c r="D22" s="113"/>
      <c r="E22" s="113"/>
      <c r="F22" s="113"/>
      <c r="G22" s="113"/>
      <c r="H22" s="113"/>
    </row>
    <row r="23" ht="10.5" customHeight="1"/>
    <row r="24" spans="1:8" ht="27.75" customHeight="1">
      <c r="A24" s="111" t="s">
        <v>2</v>
      </c>
      <c r="B24" s="111"/>
      <c r="C24" s="16" t="s">
        <v>218</v>
      </c>
      <c r="D24" s="16" t="s">
        <v>4</v>
      </c>
      <c r="E24" s="16" t="s">
        <v>298</v>
      </c>
      <c r="F24" s="16" t="s">
        <v>219</v>
      </c>
      <c r="G24" s="16" t="s">
        <v>220</v>
      </c>
      <c r="H24" s="16" t="s">
        <v>7</v>
      </c>
    </row>
    <row r="25" spans="1:8" ht="11.25" customHeight="1">
      <c r="A25" s="108">
        <v>1</v>
      </c>
      <c r="B25" s="108"/>
      <c r="C25" s="18">
        <v>2</v>
      </c>
      <c r="D25" s="18">
        <v>3</v>
      </c>
      <c r="E25" s="18"/>
      <c r="F25" s="18">
        <v>4</v>
      </c>
      <c r="G25" s="18">
        <v>5</v>
      </c>
      <c r="H25" s="18">
        <v>6</v>
      </c>
    </row>
    <row r="26" spans="1:9" ht="18" customHeight="1">
      <c r="A26" s="10"/>
      <c r="B26" s="19" t="s">
        <v>84</v>
      </c>
      <c r="C26" s="20">
        <f>C27+C29+C31+C34+C37+C39</f>
        <v>2520163.9099999997</v>
      </c>
      <c r="D26" s="20">
        <f>D27+D29+D31+D34+D37+D39</f>
        <v>2874432</v>
      </c>
      <c r="E26" s="20">
        <f>E27+E29+E31+E34+E37+E39</f>
        <v>2884419</v>
      </c>
      <c r="F26" s="20">
        <f>F27+F29+F31+F34+F37+F39</f>
        <v>2780250.5199999996</v>
      </c>
      <c r="G26" s="79">
        <f aca="true" t="shared" si="2" ref="G26:G40">IF(C26=0,,(F26/C26)*100)</f>
        <v>110.32022595704896</v>
      </c>
      <c r="H26" s="105">
        <f aca="true" t="shared" si="3" ref="H26:H40">IF(E26=0,,F26/E26*100)</f>
        <v>96.38858016120403</v>
      </c>
      <c r="I26" s="105"/>
    </row>
    <row r="27" spans="1:9" ht="21.75" customHeight="1">
      <c r="A27" s="32" t="s">
        <v>221</v>
      </c>
      <c r="B27" s="33" t="s">
        <v>222</v>
      </c>
      <c r="C27" s="34">
        <f>C28</f>
        <v>6636.14</v>
      </c>
      <c r="D27" s="34">
        <f>D28</f>
        <v>48790</v>
      </c>
      <c r="E27" s="34">
        <f>E28</f>
        <v>48790</v>
      </c>
      <c r="F27" s="34">
        <f>F28</f>
        <v>48132.32</v>
      </c>
      <c r="G27" s="82">
        <f t="shared" si="2"/>
        <v>725.3059760643988</v>
      </c>
      <c r="H27" s="82">
        <f t="shared" si="3"/>
        <v>98.65201885632302</v>
      </c>
      <c r="I27" s="83"/>
    </row>
    <row r="28" spans="1:9" ht="21" customHeight="1">
      <c r="A28" s="22" t="s">
        <v>223</v>
      </c>
      <c r="B28" s="23" t="s">
        <v>222</v>
      </c>
      <c r="C28" s="24">
        <v>6636.14</v>
      </c>
      <c r="D28" s="24">
        <v>48790</v>
      </c>
      <c r="E28" s="24">
        <v>48790</v>
      </c>
      <c r="F28" s="24">
        <v>48132.32</v>
      </c>
      <c r="G28" s="79">
        <f t="shared" si="2"/>
        <v>725.3059760643988</v>
      </c>
      <c r="H28" s="80">
        <f t="shared" si="3"/>
        <v>98.65201885632302</v>
      </c>
      <c r="I28" s="83"/>
    </row>
    <row r="29" spans="1:9" ht="21" customHeight="1">
      <c r="A29" s="32" t="s">
        <v>85</v>
      </c>
      <c r="B29" s="33" t="s">
        <v>224</v>
      </c>
      <c r="C29" s="34">
        <f>C30</f>
        <v>10856.73</v>
      </c>
      <c r="D29" s="34">
        <f>D30</f>
        <v>11992</v>
      </c>
      <c r="E29" s="34">
        <f>E30</f>
        <v>11992</v>
      </c>
      <c r="F29" s="34">
        <f>F30</f>
        <v>8565.58</v>
      </c>
      <c r="G29" s="82">
        <f t="shared" si="2"/>
        <v>78.89650014322913</v>
      </c>
      <c r="H29" s="82">
        <f t="shared" si="3"/>
        <v>71.42745163442295</v>
      </c>
      <c r="I29" s="83"/>
    </row>
    <row r="30" spans="1:9" ht="21.75" customHeight="1">
      <c r="A30" s="22" t="s">
        <v>106</v>
      </c>
      <c r="B30" s="23" t="s">
        <v>255</v>
      </c>
      <c r="C30" s="24">
        <v>10856.73</v>
      </c>
      <c r="D30" s="24">
        <v>11992</v>
      </c>
      <c r="E30" s="24">
        <v>11992</v>
      </c>
      <c r="F30" s="24">
        <v>8565.58</v>
      </c>
      <c r="G30" s="79">
        <f t="shared" si="2"/>
        <v>78.89650014322913</v>
      </c>
      <c r="H30" s="80">
        <f t="shared" si="3"/>
        <v>71.42745163442295</v>
      </c>
      <c r="I30" s="83"/>
    </row>
    <row r="31" spans="1:9" ht="21" customHeight="1">
      <c r="A31" s="32" t="s">
        <v>190</v>
      </c>
      <c r="B31" s="33" t="s">
        <v>225</v>
      </c>
      <c r="C31" s="34">
        <f>C32+C33</f>
        <v>2497104.88</v>
      </c>
      <c r="D31" s="34">
        <f>D32+D33</f>
        <v>2727529</v>
      </c>
      <c r="E31" s="34">
        <f>E32+E33</f>
        <v>2727529</v>
      </c>
      <c r="F31" s="34">
        <f>F32+F33</f>
        <v>2635245.81</v>
      </c>
      <c r="G31" s="82">
        <f t="shared" si="2"/>
        <v>105.53204357199446</v>
      </c>
      <c r="H31" s="82">
        <f t="shared" si="3"/>
        <v>96.61660096006312</v>
      </c>
      <c r="I31" s="83"/>
    </row>
    <row r="32" spans="1:9" ht="30.75" customHeight="1">
      <c r="A32" s="22" t="s">
        <v>226</v>
      </c>
      <c r="B32" s="23" t="s">
        <v>249</v>
      </c>
      <c r="C32" s="24">
        <v>883213.04</v>
      </c>
      <c r="D32" s="24">
        <v>876581</v>
      </c>
      <c r="E32" s="24">
        <v>876581</v>
      </c>
      <c r="F32" s="24">
        <v>876576.55</v>
      </c>
      <c r="G32" s="79">
        <f t="shared" si="2"/>
        <v>99.24859691836072</v>
      </c>
      <c r="H32" s="80">
        <f t="shared" si="3"/>
        <v>99.99949234582999</v>
      </c>
      <c r="I32" s="83"/>
    </row>
    <row r="33" spans="1:9" ht="30.75" customHeight="1">
      <c r="A33" s="22" t="s">
        <v>247</v>
      </c>
      <c r="B33" s="23" t="s">
        <v>248</v>
      </c>
      <c r="C33" s="24">
        <v>1613891.84</v>
      </c>
      <c r="D33" s="24">
        <v>1850948</v>
      </c>
      <c r="E33" s="24">
        <v>1850948</v>
      </c>
      <c r="F33" s="24">
        <v>1758669.26</v>
      </c>
      <c r="G33" s="79">
        <f t="shared" si="2"/>
        <v>108.97070153102702</v>
      </c>
      <c r="H33" s="80">
        <f t="shared" si="3"/>
        <v>95.01451472434665</v>
      </c>
      <c r="I33" s="83"/>
    </row>
    <row r="34" spans="1:9" ht="21" customHeight="1">
      <c r="A34" s="32" t="s">
        <v>227</v>
      </c>
      <c r="B34" s="33" t="s">
        <v>250</v>
      </c>
      <c r="C34" s="34">
        <f>C35+C36</f>
        <v>4247.13</v>
      </c>
      <c r="D34" s="34">
        <f>D35+D36</f>
        <v>84401</v>
      </c>
      <c r="E34" s="34">
        <f>E35+E36</f>
        <v>84401</v>
      </c>
      <c r="F34" s="34">
        <f>F35+F36</f>
        <v>84400.06999999999</v>
      </c>
      <c r="G34" s="82">
        <f t="shared" si="2"/>
        <v>1987.2259620025754</v>
      </c>
      <c r="H34" s="82">
        <f t="shared" si="3"/>
        <v>99.99889811732088</v>
      </c>
      <c r="I34" s="83"/>
    </row>
    <row r="35" spans="1:9" ht="21.75" customHeight="1">
      <c r="A35" s="32" t="s">
        <v>229</v>
      </c>
      <c r="B35" s="33" t="s">
        <v>256</v>
      </c>
      <c r="C35" s="34">
        <v>0</v>
      </c>
      <c r="D35" s="34">
        <v>77427</v>
      </c>
      <c r="E35" s="34">
        <v>77427</v>
      </c>
      <c r="F35" s="24">
        <v>77425.62</v>
      </c>
      <c r="G35" s="82">
        <f t="shared" si="2"/>
        <v>0</v>
      </c>
      <c r="H35" s="82">
        <f t="shared" si="3"/>
        <v>99.99821767600449</v>
      </c>
      <c r="I35" s="83"/>
    </row>
    <row r="36" spans="1:9" ht="21.75" customHeight="1">
      <c r="A36" s="22" t="s">
        <v>230</v>
      </c>
      <c r="B36" s="23" t="s">
        <v>252</v>
      </c>
      <c r="C36" s="34">
        <v>4247.13</v>
      </c>
      <c r="D36" s="34">
        <v>6974</v>
      </c>
      <c r="E36" s="34">
        <v>6974</v>
      </c>
      <c r="F36" s="24">
        <v>6974.45</v>
      </c>
      <c r="G36" s="82">
        <f t="shared" si="2"/>
        <v>164.21559971086356</v>
      </c>
      <c r="H36" s="82">
        <f t="shared" si="3"/>
        <v>100.00645253799827</v>
      </c>
      <c r="I36" s="83"/>
    </row>
    <row r="37" spans="1:9" ht="18" customHeight="1">
      <c r="A37" s="32" t="s">
        <v>32</v>
      </c>
      <c r="B37" s="33" t="s">
        <v>232</v>
      </c>
      <c r="C37" s="34">
        <f>C38</f>
        <v>0</v>
      </c>
      <c r="D37" s="34">
        <f>D38</f>
        <v>0</v>
      </c>
      <c r="E37" s="34">
        <f>E38</f>
        <v>6130</v>
      </c>
      <c r="F37" s="34">
        <f>F38</f>
        <v>1130.42</v>
      </c>
      <c r="G37" s="82">
        <f t="shared" si="2"/>
        <v>0</v>
      </c>
      <c r="H37" s="84">
        <f t="shared" si="3"/>
        <v>18.44078303425775</v>
      </c>
      <c r="I37" s="83"/>
    </row>
    <row r="38" spans="1:9" ht="18" customHeight="1">
      <c r="A38" s="22" t="s">
        <v>233</v>
      </c>
      <c r="B38" s="23" t="s">
        <v>234</v>
      </c>
      <c r="C38" s="34">
        <v>0</v>
      </c>
      <c r="D38" s="34">
        <v>0</v>
      </c>
      <c r="E38" s="34">
        <v>6130</v>
      </c>
      <c r="F38" s="34">
        <v>1130.42</v>
      </c>
      <c r="G38" s="82">
        <f t="shared" si="2"/>
        <v>0</v>
      </c>
      <c r="H38" s="84">
        <f t="shared" si="3"/>
        <v>18.44078303425775</v>
      </c>
      <c r="I38" s="83"/>
    </row>
    <row r="39" spans="1:9" ht="40.5" customHeight="1">
      <c r="A39" s="22" t="s">
        <v>74</v>
      </c>
      <c r="B39" s="23" t="s">
        <v>254</v>
      </c>
      <c r="C39" s="34">
        <f>C40</f>
        <v>1319.03</v>
      </c>
      <c r="D39" s="34">
        <f>D40</f>
        <v>1720</v>
      </c>
      <c r="E39" s="34">
        <f>E40</f>
        <v>5577</v>
      </c>
      <c r="F39" s="34">
        <f>F40</f>
        <v>2776.32</v>
      </c>
      <c r="G39" s="82">
        <f t="shared" si="2"/>
        <v>210.48194506569223</v>
      </c>
      <c r="H39" s="82">
        <f t="shared" si="3"/>
        <v>49.781603012372244</v>
      </c>
      <c r="I39" s="83"/>
    </row>
    <row r="40" spans="1:9" ht="42" customHeight="1">
      <c r="A40" s="22" t="s">
        <v>76</v>
      </c>
      <c r="B40" s="23" t="s">
        <v>254</v>
      </c>
      <c r="C40" s="24">
        <v>1319.03</v>
      </c>
      <c r="D40" s="24">
        <v>1720</v>
      </c>
      <c r="E40" s="24">
        <v>5577</v>
      </c>
      <c r="F40" s="24">
        <v>2776.32</v>
      </c>
      <c r="G40" s="79">
        <f t="shared" si="2"/>
        <v>210.48194506569223</v>
      </c>
      <c r="H40" s="80">
        <f t="shared" si="3"/>
        <v>49.781603012372244</v>
      </c>
      <c r="I40" s="83"/>
    </row>
  </sheetData>
  <sheetProtection/>
  <mergeCells count="9">
    <mergeCell ref="A24:B24"/>
    <mergeCell ref="A25:B25"/>
    <mergeCell ref="H26:I26"/>
    <mergeCell ref="A1:H1"/>
    <mergeCell ref="A3:H3"/>
    <mergeCell ref="A5:B5"/>
    <mergeCell ref="A6:B6"/>
    <mergeCell ref="H7:I7"/>
    <mergeCell ref="A22:H22"/>
  </mergeCells>
  <printOptions/>
  <pageMargins left="0.665354311466217" right="0.6141732335090637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G10"/>
  <sheetViews>
    <sheetView showGridLines="0" zoomScalePageLayoutView="0" workbookViewId="0" topLeftCell="A1">
      <selection activeCell="N9" sqref="N9"/>
    </sheetView>
  </sheetViews>
  <sheetFormatPr defaultColWidth="9.140625" defaultRowHeight="15"/>
  <cols>
    <col min="1" max="1" width="35.57421875" style="0" customWidth="1"/>
    <col min="2" max="2" width="16.00390625" style="0" customWidth="1"/>
    <col min="3" max="5" width="15.8515625" style="0" customWidth="1"/>
    <col min="6" max="7" width="5.57421875" style="0" customWidth="1"/>
  </cols>
  <sheetData>
    <row r="3" spans="1:7" ht="25.5" customHeight="1">
      <c r="A3" s="110" t="s">
        <v>235</v>
      </c>
      <c r="B3" s="110"/>
      <c r="C3" s="110"/>
      <c r="D3" s="110"/>
      <c r="E3" s="110"/>
      <c r="F3" s="110"/>
      <c r="G3" s="110"/>
    </row>
    <row r="4" ht="20.25" customHeight="1"/>
    <row r="5" spans="1:7" ht="28.5" customHeight="1">
      <c r="A5" s="35" t="s">
        <v>2</v>
      </c>
      <c r="B5" s="16" t="s">
        <v>236</v>
      </c>
      <c r="C5" s="16" t="s">
        <v>4</v>
      </c>
      <c r="D5" s="16" t="s">
        <v>299</v>
      </c>
      <c r="E5" s="16" t="s">
        <v>237</v>
      </c>
      <c r="F5" s="17" t="s">
        <v>303</v>
      </c>
      <c r="G5" s="17" t="s">
        <v>304</v>
      </c>
    </row>
    <row r="6" spans="1:7" ht="11.25" customHeight="1">
      <c r="A6" s="3">
        <v>1</v>
      </c>
      <c r="B6" s="12">
        <v>2</v>
      </c>
      <c r="C6" s="12">
        <v>3</v>
      </c>
      <c r="D6" s="66">
        <v>4</v>
      </c>
      <c r="E6" s="12">
        <v>5</v>
      </c>
      <c r="F6" s="12">
        <v>6</v>
      </c>
      <c r="G6" s="12">
        <v>7</v>
      </c>
    </row>
    <row r="7" spans="1:7" ht="18" customHeight="1">
      <c r="A7" s="36" t="s">
        <v>84</v>
      </c>
      <c r="B7" s="37">
        <f>B8</f>
        <v>2520163.91</v>
      </c>
      <c r="C7" s="37">
        <f>C8</f>
        <v>2874432</v>
      </c>
      <c r="D7" s="37">
        <f>D8</f>
        <v>2884419</v>
      </c>
      <c r="E7" s="37">
        <f>E8</f>
        <v>2780250.52</v>
      </c>
      <c r="F7" s="85">
        <f>IF(B7=0,,(E7/B7)*100)</f>
        <v>110.32022595704896</v>
      </c>
      <c r="G7" s="85">
        <f>IF(D7=0,,(E7/D7)*100)</f>
        <v>96.38858016120405</v>
      </c>
    </row>
    <row r="8" spans="1:7" ht="18.75" customHeight="1">
      <c r="A8" s="38" t="s">
        <v>257</v>
      </c>
      <c r="B8" s="37">
        <f>B9+B10</f>
        <v>2520163.91</v>
      </c>
      <c r="C8" s="37">
        <f>C9+C10</f>
        <v>2874432</v>
      </c>
      <c r="D8" s="37">
        <f>D9+D10</f>
        <v>2884419</v>
      </c>
      <c r="E8" s="37">
        <f>E9+E10</f>
        <v>2780250.52</v>
      </c>
      <c r="F8" s="85">
        <f>IF(B8=0,,(E8/B8)*100)</f>
        <v>110.32022595704896</v>
      </c>
      <c r="G8" s="85">
        <f>IF(D8=0,,(E8/D8)*100)</f>
        <v>96.38858016120405</v>
      </c>
    </row>
    <row r="9" spans="1:7" ht="18.75" customHeight="1">
      <c r="A9" s="46" t="s">
        <v>258</v>
      </c>
      <c r="B9" s="47">
        <v>2520163.91</v>
      </c>
      <c r="C9" s="47">
        <v>2846642</v>
      </c>
      <c r="D9" s="47">
        <v>2856629</v>
      </c>
      <c r="E9" s="47">
        <v>2753118.2</v>
      </c>
      <c r="F9" s="85">
        <f>IF(B9=0,,(E9/B9)*100)</f>
        <v>109.24361661857145</v>
      </c>
      <c r="G9" s="85">
        <f>IF(D9=0,,(E9/D9)*100)</f>
        <v>96.37647030818493</v>
      </c>
    </row>
    <row r="10" spans="1:7" ht="18" customHeight="1">
      <c r="A10" s="39" t="s">
        <v>259</v>
      </c>
      <c r="B10" s="40">
        <v>0</v>
      </c>
      <c r="C10" s="40">
        <v>27790</v>
      </c>
      <c r="D10" s="40">
        <v>27790</v>
      </c>
      <c r="E10" s="40">
        <v>27132.32</v>
      </c>
      <c r="F10" s="86">
        <f>IF(B10=0,,(E10/B10)*100)</f>
        <v>0</v>
      </c>
      <c r="G10" s="86">
        <f>IF(D10=0,,(E10/D10)*100)</f>
        <v>97.63339330694494</v>
      </c>
    </row>
  </sheetData>
  <sheetProtection/>
  <mergeCells count="1">
    <mergeCell ref="A3:G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H12"/>
  <sheetViews>
    <sheetView showGridLines="0" zoomScalePageLayoutView="0" workbookViewId="0" topLeftCell="A1">
      <selection activeCell="O9" sqref="O9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6.00390625" style="0" customWidth="1"/>
    <col min="4" max="6" width="15.8515625" style="0" customWidth="1"/>
    <col min="7" max="8" width="5.57421875" style="0" customWidth="1"/>
  </cols>
  <sheetData>
    <row r="3" spans="1:8" ht="16.5" customHeight="1">
      <c r="A3" s="114" t="s">
        <v>238</v>
      </c>
      <c r="B3" s="114"/>
      <c r="C3" s="114"/>
      <c r="D3" s="114"/>
      <c r="E3" s="114"/>
      <c r="F3" s="114"/>
      <c r="G3" s="114"/>
      <c r="H3" s="114"/>
    </row>
    <row r="4" ht="12.75" customHeight="1"/>
    <row r="5" spans="1:8" ht="15.75" customHeight="1">
      <c r="A5" s="113" t="s">
        <v>239</v>
      </c>
      <c r="B5" s="113"/>
      <c r="C5" s="113"/>
      <c r="D5" s="113"/>
      <c r="E5" s="113"/>
      <c r="F5" s="113"/>
      <c r="G5" s="113"/>
      <c r="H5" s="113"/>
    </row>
    <row r="6" ht="12.75" customHeight="1"/>
    <row r="7" spans="1:8" ht="27.75" customHeight="1">
      <c r="A7" s="111" t="s">
        <v>2</v>
      </c>
      <c r="B7" s="111"/>
      <c r="C7" s="16" t="s">
        <v>218</v>
      </c>
      <c r="D7" s="16" t="s">
        <v>4</v>
      </c>
      <c r="E7" s="16" t="s">
        <v>298</v>
      </c>
      <c r="F7" s="16" t="s">
        <v>219</v>
      </c>
      <c r="G7" s="16" t="s">
        <v>302</v>
      </c>
      <c r="H7" s="16" t="s">
        <v>301</v>
      </c>
    </row>
    <row r="8" spans="1:8" ht="12" customHeight="1">
      <c r="A8" s="108">
        <v>1</v>
      </c>
      <c r="B8" s="108"/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</row>
    <row r="9" spans="1:8" ht="21" customHeight="1">
      <c r="A9" s="36">
        <v>8</v>
      </c>
      <c r="B9" s="41" t="s">
        <v>287</v>
      </c>
      <c r="C9" s="37">
        <f>C10</f>
        <v>0</v>
      </c>
      <c r="D9" s="37">
        <f>D10</f>
        <v>0</v>
      </c>
      <c r="E9" s="37">
        <f>E10</f>
        <v>0</v>
      </c>
      <c r="F9" s="37">
        <f>F10</f>
        <v>0</v>
      </c>
      <c r="G9" s="87">
        <f>IF(C9=0,,(F9/C9)*100)</f>
        <v>0</v>
      </c>
      <c r="H9" s="87">
        <f>IF(E9=0,,(F9/E9)*100)</f>
        <v>0</v>
      </c>
    </row>
    <row r="10" spans="1:8" ht="18" customHeight="1">
      <c r="A10" s="65">
        <v>84</v>
      </c>
      <c r="B10" s="64" t="s">
        <v>288</v>
      </c>
      <c r="C10" s="37">
        <v>0</v>
      </c>
      <c r="D10" s="47">
        <v>0</v>
      </c>
      <c r="E10" s="47">
        <v>0</v>
      </c>
      <c r="F10" s="47">
        <v>0</v>
      </c>
      <c r="G10" s="87">
        <f>IF(C10=0,,(F10/C10)*100)</f>
        <v>0</v>
      </c>
      <c r="H10" s="87">
        <f>IF(E10=0,,(F10/E10)*100)</f>
        <v>0</v>
      </c>
    </row>
    <row r="11" spans="1:8" ht="18" customHeight="1">
      <c r="A11" s="63">
        <v>5</v>
      </c>
      <c r="B11" s="62" t="s">
        <v>289</v>
      </c>
      <c r="C11" s="13">
        <f>C12</f>
        <v>0</v>
      </c>
      <c r="D11" s="96">
        <f>D12</f>
        <v>0</v>
      </c>
      <c r="E11" s="96">
        <f>E12</f>
        <v>0</v>
      </c>
      <c r="F11" s="97">
        <f>F12</f>
        <v>0</v>
      </c>
      <c r="G11" s="88">
        <f>IF(C11=0,,(F11/C11)*100)</f>
        <v>0</v>
      </c>
      <c r="H11" s="87">
        <f>IF(E11=0,,(F11/E11)*100)</f>
        <v>0</v>
      </c>
    </row>
    <row r="12" spans="1:8" ht="18" customHeight="1">
      <c r="A12" s="6">
        <v>54</v>
      </c>
      <c r="B12" s="42" t="s">
        <v>290</v>
      </c>
      <c r="C12" s="13">
        <v>0</v>
      </c>
      <c r="D12" s="43">
        <v>0</v>
      </c>
      <c r="E12" s="43">
        <v>0</v>
      </c>
      <c r="F12" s="13">
        <v>0</v>
      </c>
      <c r="G12" s="88">
        <f>IF(C12=0,,(F12/C12)*100)</f>
        <v>0</v>
      </c>
      <c r="H12" s="88">
        <f>IF(E12=0,,(F12/E12)*100)</f>
        <v>0</v>
      </c>
    </row>
  </sheetData>
  <sheetProtection/>
  <mergeCells count="4">
    <mergeCell ref="A3:H3"/>
    <mergeCell ref="A5:H5"/>
    <mergeCell ref="A7:B7"/>
    <mergeCell ref="A8:B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I12"/>
  <sheetViews>
    <sheetView showGridLines="0" tabSelected="1" zoomScalePageLayoutView="0" workbookViewId="0" topLeftCell="A1">
      <selection activeCell="M8" sqref="M8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7.7109375" style="0" customWidth="1"/>
    <col min="4" max="5" width="17.57421875" style="0" customWidth="1"/>
    <col min="6" max="6" width="17.7109375" style="0" customWidth="1"/>
    <col min="7" max="7" width="7.57421875" style="0" customWidth="1"/>
    <col min="8" max="8" width="6.140625" style="0" customWidth="1"/>
    <col min="9" max="9" width="0.13671875" style="0" customWidth="1"/>
  </cols>
  <sheetData>
    <row r="3" spans="1:8" ht="15" customHeight="1">
      <c r="A3" s="115" t="s">
        <v>240</v>
      </c>
      <c r="B3" s="115"/>
      <c r="C3" s="115"/>
      <c r="D3" s="115"/>
      <c r="E3" s="115"/>
      <c r="F3" s="115"/>
      <c r="G3" s="115"/>
      <c r="H3" s="115"/>
    </row>
    <row r="4" ht="15" customHeight="1"/>
    <row r="5" spans="1:8" ht="15" customHeight="1">
      <c r="A5" s="113" t="s">
        <v>217</v>
      </c>
      <c r="B5" s="113"/>
      <c r="C5" s="113"/>
      <c r="D5" s="113"/>
      <c r="E5" s="113"/>
      <c r="F5" s="113"/>
      <c r="G5" s="113"/>
      <c r="H5" s="113"/>
    </row>
    <row r="6" ht="11.25" customHeight="1"/>
    <row r="7" spans="1:8" ht="27.75" customHeight="1">
      <c r="A7" s="111" t="s">
        <v>2</v>
      </c>
      <c r="B7" s="111"/>
      <c r="C7" s="16" t="s">
        <v>218</v>
      </c>
      <c r="D7" s="16" t="s">
        <v>4</v>
      </c>
      <c r="E7" s="16" t="s">
        <v>298</v>
      </c>
      <c r="F7" s="16" t="s">
        <v>219</v>
      </c>
      <c r="G7" s="16" t="s">
        <v>302</v>
      </c>
      <c r="H7" s="16" t="s">
        <v>301</v>
      </c>
    </row>
    <row r="8" spans="1:8" ht="11.25" customHeight="1">
      <c r="A8" s="108">
        <v>1</v>
      </c>
      <c r="B8" s="108"/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</row>
    <row r="9" spans="1:9" ht="18" customHeight="1">
      <c r="A9" s="10"/>
      <c r="B9" s="19" t="s">
        <v>84</v>
      </c>
      <c r="C9" s="20">
        <v>0</v>
      </c>
      <c r="D9" s="20">
        <v>0</v>
      </c>
      <c r="E9" s="20">
        <v>0</v>
      </c>
      <c r="F9" s="20">
        <v>0</v>
      </c>
      <c r="G9" s="79">
        <f>IF(C9=0,,(F9/C9)*100)</f>
        <v>0</v>
      </c>
      <c r="H9" s="105">
        <f>IF(E9=0,,(F9/E9)*100)</f>
        <v>0</v>
      </c>
      <c r="I9" s="105">
        <f>IF(F9=0,,(G9/F9))</f>
        <v>0</v>
      </c>
    </row>
    <row r="10" spans="1:9" ht="18" customHeight="1">
      <c r="A10" s="44"/>
      <c r="B10" s="45" t="s">
        <v>307</v>
      </c>
      <c r="C10" s="34">
        <v>0</v>
      </c>
      <c r="D10" s="34">
        <v>0</v>
      </c>
      <c r="E10" s="34">
        <v>0</v>
      </c>
      <c r="F10" s="34">
        <v>0</v>
      </c>
      <c r="G10" s="79">
        <f>IF(C10=0,,(F10/C10)*100)</f>
        <v>0</v>
      </c>
      <c r="H10" s="105">
        <f>IF(E10=0,,(F10/E10)*100)</f>
        <v>0</v>
      </c>
      <c r="I10" s="105">
        <f>IF(F10=0,,(G10/F10))</f>
        <v>0</v>
      </c>
    </row>
    <row r="11" spans="1:9" ht="18" customHeight="1">
      <c r="A11" s="44"/>
      <c r="B11" s="45" t="s">
        <v>308</v>
      </c>
      <c r="C11" s="34">
        <v>0</v>
      </c>
      <c r="D11" s="34">
        <v>0</v>
      </c>
      <c r="E11" s="34">
        <v>0</v>
      </c>
      <c r="F11" s="34">
        <v>0</v>
      </c>
      <c r="G11" s="79">
        <v>0</v>
      </c>
      <c r="H11" s="79">
        <v>0</v>
      </c>
      <c r="I11" s="79"/>
    </row>
    <row r="12" spans="1:9" ht="18" customHeight="1">
      <c r="A12" s="44"/>
      <c r="B12" s="45" t="s">
        <v>309</v>
      </c>
      <c r="C12" s="34">
        <v>0</v>
      </c>
      <c r="D12" s="34">
        <v>0</v>
      </c>
      <c r="E12" s="34">
        <v>0</v>
      </c>
      <c r="F12" s="34">
        <v>0</v>
      </c>
      <c r="G12" s="79">
        <v>0</v>
      </c>
      <c r="H12" s="79">
        <v>0</v>
      </c>
      <c r="I12" s="79"/>
    </row>
  </sheetData>
  <sheetProtection/>
  <mergeCells count="6">
    <mergeCell ref="A3:H3"/>
    <mergeCell ref="A5:H5"/>
    <mergeCell ref="A7:B7"/>
    <mergeCell ref="A8:B8"/>
    <mergeCell ref="H9:I9"/>
    <mergeCell ref="H10:I10"/>
  </mergeCells>
  <printOptions/>
  <pageMargins left="0.665354311466217" right="0.6141732335090637" top="0.5905511975288391" bottom="0.5905511975288391" header="0.3" footer="0.3"/>
  <pageSetup errors="blank"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H13"/>
  <sheetViews>
    <sheetView showGridLines="0" zoomScalePageLayoutView="0" workbookViewId="0" topLeftCell="A1">
      <selection activeCell="A2" sqref="A2:IV2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6.00390625" style="0" customWidth="1"/>
    <col min="4" max="6" width="15.8515625" style="0" customWidth="1"/>
    <col min="7" max="8" width="5.57421875" style="0" customWidth="1"/>
  </cols>
  <sheetData>
    <row r="3" spans="1:8" ht="15" customHeight="1">
      <c r="A3" s="116" t="s">
        <v>285</v>
      </c>
      <c r="B3" s="116"/>
      <c r="C3" s="116"/>
      <c r="D3" s="116"/>
      <c r="E3" s="116"/>
      <c r="F3" s="116"/>
      <c r="G3" s="116"/>
      <c r="H3" s="116"/>
    </row>
    <row r="4" ht="15.75" customHeight="1"/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pans="1:8" ht="28.5" customHeight="1">
      <c r="A6" s="111" t="s">
        <v>2</v>
      </c>
      <c r="B6" s="111"/>
      <c r="C6" s="16" t="s">
        <v>218</v>
      </c>
      <c r="D6" s="16" t="s">
        <v>4</v>
      </c>
      <c r="E6" s="16" t="s">
        <v>298</v>
      </c>
      <c r="F6" s="16" t="s">
        <v>219</v>
      </c>
      <c r="G6" s="16" t="s">
        <v>302</v>
      </c>
      <c r="H6" s="16" t="s">
        <v>301</v>
      </c>
    </row>
    <row r="7" spans="1:8" ht="11.25" customHeight="1">
      <c r="A7" s="108">
        <v>1</v>
      </c>
      <c r="B7" s="108"/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</row>
    <row r="8" spans="1:8" ht="18" customHeight="1">
      <c r="A8" s="36">
        <v>9</v>
      </c>
      <c r="B8" s="41" t="s">
        <v>291</v>
      </c>
      <c r="C8" s="37">
        <f>C9</f>
        <v>97360.65</v>
      </c>
      <c r="D8" s="37">
        <f aca="true" t="shared" si="0" ref="D8:F10">D9</f>
        <v>92345</v>
      </c>
      <c r="E8" s="37">
        <f>E9</f>
        <v>92345</v>
      </c>
      <c r="F8" s="37">
        <f t="shared" si="0"/>
        <v>138760.69</v>
      </c>
      <c r="G8" s="85">
        <f>IF(C8=0,,(F8/C8)*100)</f>
        <v>142.52235374352986</v>
      </c>
      <c r="H8" s="85">
        <f>IF(E8=0,,(F8/E8)*100)</f>
        <v>150.26334939628566</v>
      </c>
    </row>
    <row r="9" spans="1:8" ht="18" customHeight="1">
      <c r="A9" s="36">
        <v>92</v>
      </c>
      <c r="B9" s="41" t="s">
        <v>292</v>
      </c>
      <c r="C9" s="37">
        <f>C10</f>
        <v>97360.65</v>
      </c>
      <c r="D9" s="37">
        <f t="shared" si="0"/>
        <v>92345</v>
      </c>
      <c r="E9" s="37">
        <f>E10</f>
        <v>92345</v>
      </c>
      <c r="F9" s="37">
        <f t="shared" si="0"/>
        <v>138760.69</v>
      </c>
      <c r="G9" s="85">
        <f>IF(C9=0,,(F9/C9)*100)</f>
        <v>142.52235374352986</v>
      </c>
      <c r="H9" s="85">
        <f>IF(E9=0,,(F9/E9)*100)</f>
        <v>150.26334939628566</v>
      </c>
    </row>
    <row r="10" spans="1:8" ht="18" customHeight="1">
      <c r="A10" s="6">
        <v>922</v>
      </c>
      <c r="B10" s="42" t="s">
        <v>293</v>
      </c>
      <c r="C10" s="58">
        <f>C11</f>
        <v>97360.65</v>
      </c>
      <c r="D10" s="59">
        <f t="shared" si="0"/>
        <v>92345</v>
      </c>
      <c r="E10" s="67">
        <f>E11</f>
        <v>92345</v>
      </c>
      <c r="F10" s="58">
        <f t="shared" si="0"/>
        <v>138760.69</v>
      </c>
      <c r="G10" s="89">
        <f>IF(C10=0,,(F10/C10)*100)</f>
        <v>142.52235374352986</v>
      </c>
      <c r="H10" s="85">
        <f>IF(E10=0,,(F10/E10)*100)</f>
        <v>150.26334939628566</v>
      </c>
    </row>
    <row r="11" spans="1:8" ht="18" customHeight="1">
      <c r="A11" s="6">
        <v>9221</v>
      </c>
      <c r="B11" s="42" t="s">
        <v>294</v>
      </c>
      <c r="C11" s="58">
        <v>97360.65</v>
      </c>
      <c r="D11" s="59">
        <v>92345</v>
      </c>
      <c r="E11" s="67">
        <v>92345</v>
      </c>
      <c r="F11" s="58">
        <v>138760.69</v>
      </c>
      <c r="G11" s="89">
        <f>IF(C11=0,,(F11/C11)*100)</f>
        <v>142.52235374352986</v>
      </c>
      <c r="H11" s="89">
        <f>IF(E11=0,,(F11/E11)*100)</f>
        <v>150.26334939628566</v>
      </c>
    </row>
    <row r="12" spans="7:8" ht="19.5" customHeight="1">
      <c r="G12" s="83"/>
      <c r="H12" s="83"/>
    </row>
    <row r="13" spans="1:8" ht="18" customHeight="1">
      <c r="A13" s="117" t="s">
        <v>286</v>
      </c>
      <c r="B13" s="117"/>
      <c r="C13" s="20">
        <v>97360.65</v>
      </c>
      <c r="D13" s="20">
        <v>92345</v>
      </c>
      <c r="E13" s="20">
        <v>92345</v>
      </c>
      <c r="F13" s="20">
        <v>138760.69</v>
      </c>
      <c r="G13" s="79">
        <f>IF(C13=0,,(F13/C13)*100)</f>
        <v>142.52235374352986</v>
      </c>
      <c r="H13" s="79">
        <f>IF(E13=0,,(F13/E13)*100)</f>
        <v>150.26334939628566</v>
      </c>
    </row>
  </sheetData>
  <sheetProtection/>
  <mergeCells count="5">
    <mergeCell ref="A3:H3"/>
    <mergeCell ref="A5:H5"/>
    <mergeCell ref="A6:B6"/>
    <mergeCell ref="A7:B7"/>
    <mergeCell ref="A13:B13"/>
  </mergeCells>
  <printOptions/>
  <pageMargins left="0.7716535329818726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63"/>
  <sheetViews>
    <sheetView showGridLines="0" zoomScalePageLayoutView="0" workbookViewId="0" topLeftCell="A50">
      <selection activeCell="P55" sqref="P55"/>
    </sheetView>
  </sheetViews>
  <sheetFormatPr defaultColWidth="9.140625" defaultRowHeight="15"/>
  <cols>
    <col min="1" max="1" width="0.13671875" style="0" customWidth="1"/>
    <col min="2" max="2" width="19.7109375" style="0" customWidth="1"/>
    <col min="3" max="3" width="35.140625" style="0" customWidth="1"/>
    <col min="4" max="6" width="13.7109375" style="0" customWidth="1"/>
    <col min="7" max="7" width="8.421875" style="0" customWidth="1"/>
    <col min="8" max="8" width="11.421875" style="0" customWidth="1"/>
  </cols>
  <sheetData>
    <row r="1" spans="2:8" ht="42" customHeight="1">
      <c r="B1" s="106" t="s">
        <v>241</v>
      </c>
      <c r="C1" s="106"/>
      <c r="D1" s="106"/>
      <c r="E1" s="106"/>
      <c r="F1" s="106"/>
      <c r="G1" s="106"/>
      <c r="H1" s="106"/>
    </row>
    <row r="2" ht="20.25" customHeight="1"/>
    <row r="3" spans="1:7" ht="27.75" customHeight="1">
      <c r="A3" s="118" t="s">
        <v>2</v>
      </c>
      <c r="B3" s="118"/>
      <c r="C3" s="118"/>
      <c r="D3" s="48" t="s">
        <v>4</v>
      </c>
      <c r="E3" s="48" t="s">
        <v>298</v>
      </c>
      <c r="F3" s="48" t="s">
        <v>237</v>
      </c>
      <c r="G3" s="48" t="s">
        <v>306</v>
      </c>
    </row>
    <row r="4" spans="1:7" ht="15.75" customHeight="1">
      <c r="A4" s="119">
        <v>1</v>
      </c>
      <c r="B4" s="119"/>
      <c r="C4" s="119"/>
      <c r="D4" s="49">
        <v>2</v>
      </c>
      <c r="E4" s="49">
        <v>3</v>
      </c>
      <c r="F4" s="49">
        <v>4</v>
      </c>
      <c r="G4" s="49">
        <v>5</v>
      </c>
    </row>
    <row r="5" spans="1:7" ht="18" customHeight="1">
      <c r="A5" s="120" t="s">
        <v>264</v>
      </c>
      <c r="B5" s="120"/>
      <c r="C5" s="50" t="s">
        <v>265</v>
      </c>
      <c r="D5" s="51">
        <v>2874432</v>
      </c>
      <c r="E5" s="51">
        <f>E6+E7+E8+E9+E10+E11+E12+E13</f>
        <v>2884419</v>
      </c>
      <c r="F5" s="51">
        <f>F6+F7+F8+F9+F10+F11+F12+F13</f>
        <v>2780250.52</v>
      </c>
      <c r="G5" s="90">
        <f>IF(D5=0,,(F5/E5)*100)</f>
        <v>96.38858016120405</v>
      </c>
    </row>
    <row r="6" spans="1:7" ht="21" customHeight="1">
      <c r="A6" s="120" t="s">
        <v>242</v>
      </c>
      <c r="B6" s="120"/>
      <c r="C6" s="50" t="s">
        <v>222</v>
      </c>
      <c r="D6" s="51">
        <v>48790</v>
      </c>
      <c r="E6" s="51">
        <f>E15+E23+E31</f>
        <v>48790</v>
      </c>
      <c r="F6" s="51">
        <f>F16+F24+F32</f>
        <v>48132.32</v>
      </c>
      <c r="G6" s="90">
        <f aca="true" t="shared" si="0" ref="G6:G69">IF(D6=0,,(F6/E6)*100)</f>
        <v>98.65201885632302</v>
      </c>
    </row>
    <row r="7" spans="1:7" ht="20.25" customHeight="1">
      <c r="A7" s="120" t="s">
        <v>243</v>
      </c>
      <c r="B7" s="120"/>
      <c r="C7" s="50" t="s">
        <v>224</v>
      </c>
      <c r="D7" s="51">
        <v>11992</v>
      </c>
      <c r="E7" s="51">
        <f>E80</f>
        <v>11992</v>
      </c>
      <c r="F7" s="51">
        <f>F80</f>
        <v>8565.58</v>
      </c>
      <c r="G7" s="90">
        <f t="shared" si="0"/>
        <v>71.42745163442295</v>
      </c>
    </row>
    <row r="8" spans="1:7" ht="21" customHeight="1">
      <c r="A8" s="120" t="s">
        <v>244</v>
      </c>
      <c r="B8" s="120"/>
      <c r="C8" s="50" t="s">
        <v>225</v>
      </c>
      <c r="D8" s="51">
        <v>876581</v>
      </c>
      <c r="E8" s="51">
        <f>E52</f>
        <v>876581</v>
      </c>
      <c r="F8" s="51">
        <f>F52</f>
        <v>876576.55</v>
      </c>
      <c r="G8" s="90">
        <f t="shared" si="0"/>
        <v>99.99949234582999</v>
      </c>
    </row>
    <row r="9" spans="1:7" ht="20.25" customHeight="1">
      <c r="A9" s="120" t="s">
        <v>266</v>
      </c>
      <c r="B9" s="120"/>
      <c r="C9" s="50" t="s">
        <v>267</v>
      </c>
      <c r="D9" s="51">
        <v>1850948</v>
      </c>
      <c r="E9" s="51">
        <f>E94</f>
        <v>1850948</v>
      </c>
      <c r="F9" s="51">
        <f>F94</f>
        <v>1758669.26</v>
      </c>
      <c r="G9" s="90">
        <f t="shared" si="0"/>
        <v>95.01451472434665</v>
      </c>
    </row>
    <row r="10" spans="1:7" ht="18" customHeight="1">
      <c r="A10" s="120" t="s">
        <v>245</v>
      </c>
      <c r="B10" s="120"/>
      <c r="C10" s="50" t="s">
        <v>228</v>
      </c>
      <c r="D10" s="51">
        <v>77427</v>
      </c>
      <c r="E10" s="51">
        <f>E38</f>
        <v>77427</v>
      </c>
      <c r="F10" s="51">
        <f>F38</f>
        <v>77425.62</v>
      </c>
      <c r="G10" s="90">
        <f t="shared" si="0"/>
        <v>99.99821767600449</v>
      </c>
    </row>
    <row r="11" spans="1:7" ht="18" customHeight="1">
      <c r="A11" s="120" t="s">
        <v>246</v>
      </c>
      <c r="B11" s="120"/>
      <c r="C11" s="50" t="s">
        <v>231</v>
      </c>
      <c r="D11" s="51">
        <v>6974</v>
      </c>
      <c r="E11" s="51">
        <f>E145</f>
        <v>6974</v>
      </c>
      <c r="F11" s="51">
        <f>F145</f>
        <v>6974.45</v>
      </c>
      <c r="G11" s="90">
        <f t="shared" si="0"/>
        <v>100.00645253799827</v>
      </c>
    </row>
    <row r="12" spans="1:7" ht="18" customHeight="1">
      <c r="A12" s="57"/>
      <c r="B12" s="57" t="s">
        <v>284</v>
      </c>
      <c r="C12" s="50" t="s">
        <v>232</v>
      </c>
      <c r="D12" s="51">
        <v>0</v>
      </c>
      <c r="E12" s="51">
        <f>E150</f>
        <v>6130</v>
      </c>
      <c r="F12" s="51">
        <f>F150</f>
        <v>1130.42</v>
      </c>
      <c r="G12" s="90">
        <f t="shared" si="0"/>
        <v>0</v>
      </c>
    </row>
    <row r="13" spans="1:7" ht="24.75" customHeight="1">
      <c r="A13" s="120" t="s">
        <v>268</v>
      </c>
      <c r="B13" s="120"/>
      <c r="C13" s="50" t="s">
        <v>269</v>
      </c>
      <c r="D13" s="51">
        <v>1720</v>
      </c>
      <c r="E13" s="51">
        <f>E155</f>
        <v>5577</v>
      </c>
      <c r="F13" s="51">
        <f>F155</f>
        <v>2776.32</v>
      </c>
      <c r="G13" s="90">
        <f t="shared" si="0"/>
        <v>49.781603012372244</v>
      </c>
    </row>
    <row r="14" spans="1:7" ht="21" customHeight="1">
      <c r="A14" s="120" t="s">
        <v>260</v>
      </c>
      <c r="B14" s="120"/>
      <c r="C14" s="50" t="s">
        <v>261</v>
      </c>
      <c r="D14" s="51">
        <v>126217</v>
      </c>
      <c r="E14" s="51">
        <f>E15+E23+E31+E37</f>
        <v>126217</v>
      </c>
      <c r="F14" s="51">
        <f>F15+F23+F31+F37</f>
        <v>125557.94</v>
      </c>
      <c r="G14" s="90">
        <f t="shared" si="0"/>
        <v>99.47783579074134</v>
      </c>
    </row>
    <row r="15" spans="1:7" ht="21" customHeight="1">
      <c r="A15" s="120" t="s">
        <v>270</v>
      </c>
      <c r="B15" s="120"/>
      <c r="C15" s="50" t="s">
        <v>262</v>
      </c>
      <c r="D15" s="51">
        <v>1250</v>
      </c>
      <c r="E15" s="51">
        <f aca="true" t="shared" si="1" ref="E15:F17">E16</f>
        <v>1250</v>
      </c>
      <c r="F15" s="51">
        <f t="shared" si="1"/>
        <v>592.32</v>
      </c>
      <c r="G15" s="90">
        <f t="shared" si="0"/>
        <v>47.385600000000004</v>
      </c>
    </row>
    <row r="16" spans="1:7" ht="20.25" customHeight="1">
      <c r="A16" s="121" t="s">
        <v>242</v>
      </c>
      <c r="B16" s="121"/>
      <c r="C16" s="52" t="s">
        <v>222</v>
      </c>
      <c r="D16" s="53">
        <v>1250</v>
      </c>
      <c r="E16" s="53">
        <f t="shared" si="1"/>
        <v>1250</v>
      </c>
      <c r="F16" s="53">
        <f t="shared" si="1"/>
        <v>592.32</v>
      </c>
      <c r="G16" s="91">
        <f t="shared" si="0"/>
        <v>47.385600000000004</v>
      </c>
    </row>
    <row r="17" spans="1:7" ht="20.25" customHeight="1">
      <c r="A17" s="122" t="s">
        <v>85</v>
      </c>
      <c r="B17" s="122"/>
      <c r="C17" s="54" t="s">
        <v>86</v>
      </c>
      <c r="D17" s="55">
        <v>1250</v>
      </c>
      <c r="E17" s="55">
        <f t="shared" si="1"/>
        <v>1250</v>
      </c>
      <c r="F17" s="55">
        <f t="shared" si="1"/>
        <v>592.32</v>
      </c>
      <c r="G17" s="92">
        <f t="shared" si="0"/>
        <v>47.385600000000004</v>
      </c>
    </row>
    <row r="18" spans="1:7" ht="21" customHeight="1">
      <c r="A18" s="122" t="s">
        <v>106</v>
      </c>
      <c r="B18" s="122"/>
      <c r="C18" s="54" t="s">
        <v>107</v>
      </c>
      <c r="D18" s="55">
        <v>1250</v>
      </c>
      <c r="E18" s="55">
        <v>1250</v>
      </c>
      <c r="F18" s="55">
        <f>F19+F21</f>
        <v>592.32</v>
      </c>
      <c r="G18" s="92">
        <f t="shared" si="0"/>
        <v>47.385600000000004</v>
      </c>
    </row>
    <row r="19" spans="1:7" ht="21" customHeight="1">
      <c r="A19" s="122" t="s">
        <v>118</v>
      </c>
      <c r="B19" s="122"/>
      <c r="C19" s="54" t="s">
        <v>119</v>
      </c>
      <c r="D19" s="56"/>
      <c r="E19" s="56"/>
      <c r="F19" s="55">
        <f>F20</f>
        <v>548.96</v>
      </c>
      <c r="G19" s="93">
        <f t="shared" si="0"/>
        <v>0</v>
      </c>
    </row>
    <row r="20" spans="1:7" ht="18" customHeight="1">
      <c r="A20" s="122" t="s">
        <v>130</v>
      </c>
      <c r="B20" s="122"/>
      <c r="C20" s="54" t="s">
        <v>131</v>
      </c>
      <c r="D20" s="55"/>
      <c r="E20" s="55"/>
      <c r="F20" s="55">
        <v>548.96</v>
      </c>
      <c r="G20" s="93">
        <f t="shared" si="0"/>
        <v>0</v>
      </c>
    </row>
    <row r="21" spans="1:7" ht="30.75" customHeight="1">
      <c r="A21" s="122" t="s">
        <v>155</v>
      </c>
      <c r="B21" s="122"/>
      <c r="C21" s="54" t="s">
        <v>156</v>
      </c>
      <c r="D21" s="56"/>
      <c r="E21" s="56"/>
      <c r="F21" s="55">
        <f>F22</f>
        <v>43.36</v>
      </c>
      <c r="G21" s="93">
        <f t="shared" si="0"/>
        <v>0</v>
      </c>
    </row>
    <row r="22" spans="1:7" ht="20.25" customHeight="1">
      <c r="A22" s="122" t="s">
        <v>159</v>
      </c>
      <c r="B22" s="122"/>
      <c r="C22" s="54" t="s">
        <v>160</v>
      </c>
      <c r="D22" s="55"/>
      <c r="E22" s="55"/>
      <c r="F22" s="55">
        <v>43.36</v>
      </c>
      <c r="G22" s="93">
        <f t="shared" si="0"/>
        <v>0</v>
      </c>
    </row>
    <row r="23" spans="1:7" ht="33" customHeight="1">
      <c r="A23" s="120" t="s">
        <v>271</v>
      </c>
      <c r="B23" s="120"/>
      <c r="C23" s="50" t="s">
        <v>263</v>
      </c>
      <c r="D23" s="51">
        <v>21000</v>
      </c>
      <c r="E23" s="51">
        <f aca="true" t="shared" si="2" ref="E23:F25">E24</f>
        <v>21000</v>
      </c>
      <c r="F23" s="51">
        <f t="shared" si="2"/>
        <v>21000</v>
      </c>
      <c r="G23" s="94">
        <f t="shared" si="0"/>
        <v>100</v>
      </c>
    </row>
    <row r="24" spans="1:7" ht="21" customHeight="1">
      <c r="A24" s="121" t="s">
        <v>242</v>
      </c>
      <c r="B24" s="121"/>
      <c r="C24" s="52" t="s">
        <v>222</v>
      </c>
      <c r="D24" s="53">
        <v>21000</v>
      </c>
      <c r="E24" s="53">
        <f t="shared" si="2"/>
        <v>21000</v>
      </c>
      <c r="F24" s="53">
        <f t="shared" si="2"/>
        <v>21000</v>
      </c>
      <c r="G24" s="95">
        <f t="shared" si="0"/>
        <v>100</v>
      </c>
    </row>
    <row r="25" spans="1:7" ht="18" customHeight="1">
      <c r="A25" s="122" t="s">
        <v>85</v>
      </c>
      <c r="B25" s="122"/>
      <c r="C25" s="54" t="s">
        <v>86</v>
      </c>
      <c r="D25" s="55">
        <v>21000</v>
      </c>
      <c r="E25" s="55">
        <f t="shared" si="2"/>
        <v>21000</v>
      </c>
      <c r="F25" s="55">
        <f t="shared" si="2"/>
        <v>21000</v>
      </c>
      <c r="G25" s="93">
        <f t="shared" si="0"/>
        <v>100</v>
      </c>
    </row>
    <row r="26" spans="1:7" ht="18" customHeight="1">
      <c r="A26" s="122" t="s">
        <v>87</v>
      </c>
      <c r="B26" s="122"/>
      <c r="C26" s="54" t="s">
        <v>88</v>
      </c>
      <c r="D26" s="55">
        <v>21000</v>
      </c>
      <c r="E26" s="55">
        <v>21000</v>
      </c>
      <c r="F26" s="55">
        <f>F27+F29</f>
        <v>21000</v>
      </c>
      <c r="G26" s="93">
        <f t="shared" si="0"/>
        <v>100</v>
      </c>
    </row>
    <row r="27" spans="1:7" ht="18" customHeight="1">
      <c r="A27" s="122" t="s">
        <v>89</v>
      </c>
      <c r="B27" s="122"/>
      <c r="C27" s="54" t="s">
        <v>90</v>
      </c>
      <c r="D27" s="56"/>
      <c r="E27" s="56"/>
      <c r="F27" s="55">
        <f>F28</f>
        <v>18000</v>
      </c>
      <c r="G27" s="93">
        <f t="shared" si="0"/>
        <v>0</v>
      </c>
    </row>
    <row r="28" spans="1:7" ht="21" customHeight="1">
      <c r="A28" s="122" t="s">
        <v>91</v>
      </c>
      <c r="B28" s="122"/>
      <c r="C28" s="54" t="s">
        <v>92</v>
      </c>
      <c r="D28" s="55"/>
      <c r="E28" s="55"/>
      <c r="F28" s="55">
        <v>18000</v>
      </c>
      <c r="G28" s="93">
        <f t="shared" si="0"/>
        <v>0</v>
      </c>
    </row>
    <row r="29" spans="1:7" ht="20.25" customHeight="1">
      <c r="A29" s="122" t="s">
        <v>100</v>
      </c>
      <c r="B29" s="122"/>
      <c r="C29" s="54" t="s">
        <v>101</v>
      </c>
      <c r="D29" s="56"/>
      <c r="E29" s="56"/>
      <c r="F29" s="55">
        <f>F30</f>
        <v>3000</v>
      </c>
      <c r="G29" s="93">
        <f t="shared" si="0"/>
        <v>0</v>
      </c>
    </row>
    <row r="30" spans="1:7" ht="18" customHeight="1">
      <c r="A30" s="122" t="s">
        <v>102</v>
      </c>
      <c r="B30" s="122"/>
      <c r="C30" s="54" t="s">
        <v>103</v>
      </c>
      <c r="D30" s="55"/>
      <c r="E30" s="55"/>
      <c r="F30" s="55">
        <v>3000</v>
      </c>
      <c r="G30" s="92">
        <f t="shared" si="0"/>
        <v>0</v>
      </c>
    </row>
    <row r="31" spans="1:7" ht="27" customHeight="1">
      <c r="A31" s="120" t="s">
        <v>272</v>
      </c>
      <c r="B31" s="120"/>
      <c r="C31" s="50" t="s">
        <v>273</v>
      </c>
      <c r="D31" s="51">
        <v>26540</v>
      </c>
      <c r="E31" s="51">
        <f aca="true" t="shared" si="3" ref="E31:F33">E32</f>
        <v>26540</v>
      </c>
      <c r="F31" s="51">
        <f t="shared" si="3"/>
        <v>26540</v>
      </c>
      <c r="G31" s="90">
        <f t="shared" si="0"/>
        <v>100</v>
      </c>
    </row>
    <row r="32" spans="1:7" ht="24" customHeight="1">
      <c r="A32" s="121" t="s">
        <v>242</v>
      </c>
      <c r="B32" s="121"/>
      <c r="C32" s="52" t="s">
        <v>222</v>
      </c>
      <c r="D32" s="53">
        <v>26540</v>
      </c>
      <c r="E32" s="53">
        <f t="shared" si="3"/>
        <v>26540</v>
      </c>
      <c r="F32" s="53">
        <f t="shared" si="3"/>
        <v>26540</v>
      </c>
      <c r="G32" s="91">
        <f t="shared" si="0"/>
        <v>100</v>
      </c>
    </row>
    <row r="33" spans="1:7" ht="18" customHeight="1">
      <c r="A33" s="122" t="s">
        <v>190</v>
      </c>
      <c r="B33" s="122"/>
      <c r="C33" s="54" t="s">
        <v>191</v>
      </c>
      <c r="D33" s="55">
        <v>26540</v>
      </c>
      <c r="E33" s="55">
        <f t="shared" si="3"/>
        <v>26540</v>
      </c>
      <c r="F33" s="55">
        <f t="shared" si="3"/>
        <v>26540</v>
      </c>
      <c r="G33" s="92">
        <f t="shared" si="0"/>
        <v>100</v>
      </c>
    </row>
    <row r="34" spans="1:7" ht="18" customHeight="1">
      <c r="A34" s="122" t="s">
        <v>192</v>
      </c>
      <c r="B34" s="122"/>
      <c r="C34" s="54" t="s">
        <v>193</v>
      </c>
      <c r="D34" s="55">
        <v>26540</v>
      </c>
      <c r="E34" s="55">
        <v>26540</v>
      </c>
      <c r="F34" s="55">
        <f>F35</f>
        <v>26540</v>
      </c>
      <c r="G34" s="92">
        <f t="shared" si="0"/>
        <v>100</v>
      </c>
    </row>
    <row r="35" spans="1:7" ht="18" customHeight="1">
      <c r="A35" s="122" t="s">
        <v>207</v>
      </c>
      <c r="B35" s="122"/>
      <c r="C35" s="54" t="s">
        <v>208</v>
      </c>
      <c r="D35" s="56"/>
      <c r="E35" s="56"/>
      <c r="F35" s="55">
        <f>F36</f>
        <v>26540</v>
      </c>
      <c r="G35" s="93">
        <f t="shared" si="0"/>
        <v>0</v>
      </c>
    </row>
    <row r="36" spans="1:7" ht="18" customHeight="1">
      <c r="A36" s="122" t="s">
        <v>209</v>
      </c>
      <c r="B36" s="122"/>
      <c r="C36" s="54" t="s">
        <v>210</v>
      </c>
      <c r="D36" s="55"/>
      <c r="E36" s="55"/>
      <c r="F36" s="55">
        <v>26540</v>
      </c>
      <c r="G36" s="92">
        <f t="shared" si="0"/>
        <v>0</v>
      </c>
    </row>
    <row r="37" spans="1:7" ht="26.25" customHeight="1">
      <c r="A37" s="120" t="s">
        <v>274</v>
      </c>
      <c r="B37" s="120"/>
      <c r="C37" s="50" t="s">
        <v>275</v>
      </c>
      <c r="D37" s="51">
        <v>77427</v>
      </c>
      <c r="E37" s="51">
        <f>E38</f>
        <v>77427</v>
      </c>
      <c r="F37" s="51">
        <f>F38</f>
        <v>77425.62</v>
      </c>
      <c r="G37" s="90">
        <f t="shared" si="0"/>
        <v>99.99821767600449</v>
      </c>
    </row>
    <row r="38" spans="1:7" ht="24" customHeight="1">
      <c r="A38" s="121" t="s">
        <v>245</v>
      </c>
      <c r="B38" s="121"/>
      <c r="C38" s="52" t="s">
        <v>228</v>
      </c>
      <c r="D38" s="53">
        <v>77427</v>
      </c>
      <c r="E38" s="53">
        <f>E39</f>
        <v>77427</v>
      </c>
      <c r="F38" s="53">
        <f>F39</f>
        <v>77425.62</v>
      </c>
      <c r="G38" s="91">
        <f t="shared" si="0"/>
        <v>99.99821767600449</v>
      </c>
    </row>
    <row r="39" spans="1:7" ht="18" customHeight="1">
      <c r="A39" s="122" t="s">
        <v>85</v>
      </c>
      <c r="B39" s="122"/>
      <c r="C39" s="54" t="s">
        <v>86</v>
      </c>
      <c r="D39" s="55">
        <v>77427</v>
      </c>
      <c r="E39" s="55">
        <f>E40+E47</f>
        <v>77427</v>
      </c>
      <c r="F39" s="55">
        <f>F40+F47</f>
        <v>77425.62</v>
      </c>
      <c r="G39" s="92">
        <f t="shared" si="0"/>
        <v>99.99821767600449</v>
      </c>
    </row>
    <row r="40" spans="1:7" ht="18" customHeight="1">
      <c r="A40" s="122" t="s">
        <v>87</v>
      </c>
      <c r="B40" s="122"/>
      <c r="C40" s="54" t="s">
        <v>88</v>
      </c>
      <c r="D40" s="55">
        <v>76299</v>
      </c>
      <c r="E40" s="55">
        <v>76299</v>
      </c>
      <c r="F40" s="55">
        <f>F41+F43+F45</f>
        <v>76297.81</v>
      </c>
      <c r="G40" s="92">
        <f t="shared" si="0"/>
        <v>99.9984403465314</v>
      </c>
    </row>
    <row r="41" spans="1:7" ht="18" customHeight="1">
      <c r="A41" s="122" t="s">
        <v>89</v>
      </c>
      <c r="B41" s="122"/>
      <c r="C41" s="54" t="s">
        <v>90</v>
      </c>
      <c r="D41" s="56"/>
      <c r="E41" s="56"/>
      <c r="F41" s="55">
        <f>F42</f>
        <v>61629.02</v>
      </c>
      <c r="G41" s="93">
        <f t="shared" si="0"/>
        <v>0</v>
      </c>
    </row>
    <row r="42" spans="1:7" ht="18" customHeight="1">
      <c r="A42" s="122" t="s">
        <v>91</v>
      </c>
      <c r="B42" s="122"/>
      <c r="C42" s="54" t="s">
        <v>92</v>
      </c>
      <c r="D42" s="55"/>
      <c r="E42" s="55"/>
      <c r="F42" s="55">
        <v>61629.02</v>
      </c>
      <c r="G42" s="93">
        <f t="shared" si="0"/>
        <v>0</v>
      </c>
    </row>
    <row r="43" spans="1:7" ht="18" customHeight="1">
      <c r="A43" s="122" t="s">
        <v>97</v>
      </c>
      <c r="B43" s="122"/>
      <c r="C43" s="54" t="s">
        <v>98</v>
      </c>
      <c r="D43" s="56"/>
      <c r="E43" s="56"/>
      <c r="F43" s="55">
        <f>F44</f>
        <v>4500</v>
      </c>
      <c r="G43" s="93">
        <f t="shared" si="0"/>
        <v>0</v>
      </c>
    </row>
    <row r="44" spans="1:7" ht="21" customHeight="1">
      <c r="A44" s="122" t="s">
        <v>99</v>
      </c>
      <c r="B44" s="122"/>
      <c r="C44" s="54" t="s">
        <v>98</v>
      </c>
      <c r="D44" s="55"/>
      <c r="E44" s="55"/>
      <c r="F44" s="55">
        <v>4500</v>
      </c>
      <c r="G44" s="93">
        <f t="shared" si="0"/>
        <v>0</v>
      </c>
    </row>
    <row r="45" spans="1:7" ht="18" customHeight="1">
      <c r="A45" s="122" t="s">
        <v>100</v>
      </c>
      <c r="B45" s="122"/>
      <c r="C45" s="54" t="s">
        <v>101</v>
      </c>
      <c r="D45" s="56"/>
      <c r="E45" s="56"/>
      <c r="F45" s="55">
        <f>F46</f>
        <v>10168.79</v>
      </c>
      <c r="G45" s="93">
        <f t="shared" si="0"/>
        <v>0</v>
      </c>
    </row>
    <row r="46" spans="1:7" ht="18" customHeight="1">
      <c r="A46" s="122" t="s">
        <v>102</v>
      </c>
      <c r="B46" s="122"/>
      <c r="C46" s="54" t="s">
        <v>103</v>
      </c>
      <c r="D46" s="55"/>
      <c r="E46" s="55"/>
      <c r="F46" s="55">
        <v>10168.79</v>
      </c>
      <c r="G46" s="93">
        <f t="shared" si="0"/>
        <v>0</v>
      </c>
    </row>
    <row r="47" spans="1:7" ht="18" customHeight="1">
      <c r="A47" s="122" t="s">
        <v>106</v>
      </c>
      <c r="B47" s="122"/>
      <c r="C47" s="54" t="s">
        <v>107</v>
      </c>
      <c r="D47" s="55">
        <v>1128</v>
      </c>
      <c r="E47" s="55">
        <v>1128</v>
      </c>
      <c r="F47" s="55">
        <f>F48</f>
        <v>1127.81</v>
      </c>
      <c r="G47" s="93">
        <f t="shared" si="0"/>
        <v>99.9831560283688</v>
      </c>
    </row>
    <row r="48" spans="1:7" ht="18" customHeight="1">
      <c r="A48" s="122" t="s">
        <v>118</v>
      </c>
      <c r="B48" s="122"/>
      <c r="C48" s="54" t="s">
        <v>119</v>
      </c>
      <c r="D48" s="56"/>
      <c r="E48" s="56"/>
      <c r="F48" s="55">
        <f>F49</f>
        <v>1127.81</v>
      </c>
      <c r="G48" s="93">
        <f t="shared" si="0"/>
        <v>0</v>
      </c>
    </row>
    <row r="49" spans="1:7" ht="20.25" customHeight="1">
      <c r="A49" s="122" t="s">
        <v>120</v>
      </c>
      <c r="B49" s="122"/>
      <c r="C49" s="54" t="s">
        <v>121</v>
      </c>
      <c r="D49" s="55"/>
      <c r="E49" s="55"/>
      <c r="F49" s="55">
        <v>1127.81</v>
      </c>
      <c r="G49" s="93">
        <f t="shared" si="0"/>
        <v>0</v>
      </c>
    </row>
    <row r="50" spans="1:7" ht="30" customHeight="1">
      <c r="A50" s="120" t="s">
        <v>276</v>
      </c>
      <c r="B50" s="120"/>
      <c r="C50" s="50" t="s">
        <v>277</v>
      </c>
      <c r="D50" s="51">
        <v>876581</v>
      </c>
      <c r="E50" s="51">
        <f>E51</f>
        <v>876581</v>
      </c>
      <c r="F50" s="51">
        <f>F51</f>
        <v>876576.55</v>
      </c>
      <c r="G50" s="90">
        <f t="shared" si="0"/>
        <v>99.99949234582999</v>
      </c>
    </row>
    <row r="51" spans="1:7" ht="33" customHeight="1">
      <c r="A51" s="120" t="s">
        <v>278</v>
      </c>
      <c r="B51" s="120"/>
      <c r="C51" s="50" t="s">
        <v>279</v>
      </c>
      <c r="D51" s="51">
        <v>876581</v>
      </c>
      <c r="E51" s="51">
        <f>E52</f>
        <v>876581</v>
      </c>
      <c r="F51" s="51">
        <f>F52</f>
        <v>876576.55</v>
      </c>
      <c r="G51" s="90">
        <f t="shared" si="0"/>
        <v>99.99949234582999</v>
      </c>
    </row>
    <row r="52" spans="1:7" ht="27" customHeight="1">
      <c r="A52" s="121" t="s">
        <v>244</v>
      </c>
      <c r="B52" s="121"/>
      <c r="C52" s="52" t="s">
        <v>225</v>
      </c>
      <c r="D52" s="53">
        <v>876581</v>
      </c>
      <c r="E52" s="53">
        <f>E53+E66</f>
        <v>876581</v>
      </c>
      <c r="F52" s="53">
        <f>F53+F66</f>
        <v>876576.55</v>
      </c>
      <c r="G52" s="91">
        <f t="shared" si="0"/>
        <v>99.99949234582999</v>
      </c>
    </row>
    <row r="53" spans="1:7" ht="20.25" customHeight="1">
      <c r="A53" s="122" t="s">
        <v>85</v>
      </c>
      <c r="B53" s="122"/>
      <c r="C53" s="54" t="s">
        <v>86</v>
      </c>
      <c r="D53" s="55">
        <v>787951</v>
      </c>
      <c r="E53" s="55">
        <f>E54+E59</f>
        <v>787951</v>
      </c>
      <c r="F53" s="55">
        <f>F54+F59</f>
        <v>787950.87</v>
      </c>
      <c r="G53" s="92">
        <f t="shared" si="0"/>
        <v>99.99998350151215</v>
      </c>
    </row>
    <row r="54" spans="1:7" ht="18" customHeight="1">
      <c r="A54" s="122" t="s">
        <v>87</v>
      </c>
      <c r="B54" s="122"/>
      <c r="C54" s="54" t="s">
        <v>88</v>
      </c>
      <c r="D54" s="55">
        <v>692153</v>
      </c>
      <c r="E54" s="55">
        <v>692153</v>
      </c>
      <c r="F54" s="55">
        <f>F55+F57</f>
        <v>692153</v>
      </c>
      <c r="G54" s="92">
        <f t="shared" si="0"/>
        <v>100</v>
      </c>
    </row>
    <row r="55" spans="1:7" ht="18" customHeight="1">
      <c r="A55" s="122" t="s">
        <v>89</v>
      </c>
      <c r="B55" s="122"/>
      <c r="C55" s="54" t="s">
        <v>90</v>
      </c>
      <c r="D55" s="56"/>
      <c r="E55" s="56"/>
      <c r="F55" s="55">
        <f>F56</f>
        <v>640646</v>
      </c>
      <c r="G55" s="93">
        <f t="shared" si="0"/>
        <v>0</v>
      </c>
    </row>
    <row r="56" spans="1:7" ht="18" customHeight="1">
      <c r="A56" s="122" t="s">
        <v>91</v>
      </c>
      <c r="B56" s="122"/>
      <c r="C56" s="54" t="s">
        <v>92</v>
      </c>
      <c r="D56" s="55"/>
      <c r="E56" s="55"/>
      <c r="F56" s="55">
        <v>640646</v>
      </c>
      <c r="G56" s="93">
        <f t="shared" si="0"/>
        <v>0</v>
      </c>
    </row>
    <row r="57" spans="1:7" ht="18" customHeight="1">
      <c r="A57" s="122" t="s">
        <v>100</v>
      </c>
      <c r="B57" s="122"/>
      <c r="C57" s="54" t="s">
        <v>101</v>
      </c>
      <c r="D57" s="56"/>
      <c r="E57" s="56"/>
      <c r="F57" s="55">
        <f>F58</f>
        <v>51507</v>
      </c>
      <c r="G57" s="93">
        <f t="shared" si="0"/>
        <v>0</v>
      </c>
    </row>
    <row r="58" spans="1:7" ht="18" customHeight="1">
      <c r="A58" s="122" t="s">
        <v>102</v>
      </c>
      <c r="B58" s="122"/>
      <c r="C58" s="54" t="s">
        <v>103</v>
      </c>
      <c r="D58" s="55"/>
      <c r="E58" s="55"/>
      <c r="F58" s="55">
        <v>51507</v>
      </c>
      <c r="G58" s="93">
        <f t="shared" si="0"/>
        <v>0</v>
      </c>
    </row>
    <row r="59" spans="1:7" ht="18" customHeight="1">
      <c r="A59" s="122" t="s">
        <v>106</v>
      </c>
      <c r="B59" s="122"/>
      <c r="C59" s="54" t="s">
        <v>107</v>
      </c>
      <c r="D59" s="55">
        <v>95798</v>
      </c>
      <c r="E59" s="55">
        <v>95798</v>
      </c>
      <c r="F59" s="55">
        <f>F60+F62+F64</f>
        <v>95797.87</v>
      </c>
      <c r="G59" s="93">
        <f t="shared" si="0"/>
        <v>99.99986429779327</v>
      </c>
    </row>
    <row r="60" spans="1:7" ht="18" customHeight="1">
      <c r="A60" s="122" t="s">
        <v>118</v>
      </c>
      <c r="B60" s="122"/>
      <c r="C60" s="54" t="s">
        <v>119</v>
      </c>
      <c r="D60" s="56"/>
      <c r="E60" s="56"/>
      <c r="F60" s="55">
        <f>F61</f>
        <v>66362</v>
      </c>
      <c r="G60" s="93">
        <f t="shared" si="0"/>
        <v>0</v>
      </c>
    </row>
    <row r="61" spans="1:7" ht="18" customHeight="1">
      <c r="A61" s="122" t="s">
        <v>124</v>
      </c>
      <c r="B61" s="122"/>
      <c r="C61" s="54" t="s">
        <v>125</v>
      </c>
      <c r="D61" s="55"/>
      <c r="E61" s="55"/>
      <c r="F61" s="55">
        <v>66362</v>
      </c>
      <c r="G61" s="93">
        <f t="shared" si="0"/>
        <v>0</v>
      </c>
    </row>
    <row r="62" spans="1:7" ht="21" customHeight="1">
      <c r="A62" s="122" t="s">
        <v>132</v>
      </c>
      <c r="B62" s="122"/>
      <c r="C62" s="54" t="s">
        <v>133</v>
      </c>
      <c r="D62" s="56"/>
      <c r="E62" s="56"/>
      <c r="F62" s="55">
        <f>F63</f>
        <v>24632</v>
      </c>
      <c r="G62" s="93">
        <f t="shared" si="0"/>
        <v>0</v>
      </c>
    </row>
    <row r="63" spans="1:7" ht="20.25" customHeight="1">
      <c r="A63" s="122" t="s">
        <v>136</v>
      </c>
      <c r="B63" s="122"/>
      <c r="C63" s="54" t="s">
        <v>137</v>
      </c>
      <c r="D63" s="55"/>
      <c r="E63" s="55"/>
      <c r="F63" s="55">
        <v>24632</v>
      </c>
      <c r="G63" s="93">
        <f t="shared" si="0"/>
        <v>0</v>
      </c>
    </row>
    <row r="64" spans="1:7" ht="18" customHeight="1">
      <c r="A64" s="122" t="s">
        <v>155</v>
      </c>
      <c r="B64" s="122"/>
      <c r="C64" s="54" t="s">
        <v>156</v>
      </c>
      <c r="D64" s="56"/>
      <c r="E64" s="56"/>
      <c r="F64" s="55">
        <f>F65</f>
        <v>4803.87</v>
      </c>
      <c r="G64" s="93">
        <f t="shared" si="0"/>
        <v>0</v>
      </c>
    </row>
    <row r="65" spans="1:7" ht="18" customHeight="1">
      <c r="A65" s="122" t="s">
        <v>157</v>
      </c>
      <c r="B65" s="122"/>
      <c r="C65" s="54" t="s">
        <v>280</v>
      </c>
      <c r="D65" s="55"/>
      <c r="E65" s="55"/>
      <c r="F65" s="55">
        <v>4803.87</v>
      </c>
      <c r="G65" s="93">
        <f t="shared" si="0"/>
        <v>0</v>
      </c>
    </row>
    <row r="66" spans="1:7" ht="18" customHeight="1">
      <c r="A66" s="122" t="s">
        <v>190</v>
      </c>
      <c r="B66" s="122"/>
      <c r="C66" s="54" t="s">
        <v>191</v>
      </c>
      <c r="D66" s="55">
        <v>88630</v>
      </c>
      <c r="E66" s="55">
        <f>E67+E75</f>
        <v>88630</v>
      </c>
      <c r="F66" s="55">
        <f>F67+F75</f>
        <v>88625.68</v>
      </c>
      <c r="G66" s="93">
        <f t="shared" si="0"/>
        <v>99.99512580390386</v>
      </c>
    </row>
    <row r="67" spans="1:7" ht="18" customHeight="1">
      <c r="A67" s="122" t="s">
        <v>192</v>
      </c>
      <c r="B67" s="122"/>
      <c r="C67" s="54" t="s">
        <v>193</v>
      </c>
      <c r="D67" s="55">
        <v>67062</v>
      </c>
      <c r="E67" s="55">
        <v>67062</v>
      </c>
      <c r="F67" s="55">
        <f>F68+F73</f>
        <v>67058.5</v>
      </c>
      <c r="G67" s="93">
        <f t="shared" si="0"/>
        <v>99.99478094897259</v>
      </c>
    </row>
    <row r="68" spans="1:7" ht="18" customHeight="1">
      <c r="A68" s="122" t="s">
        <v>194</v>
      </c>
      <c r="B68" s="122"/>
      <c r="C68" s="54" t="s">
        <v>195</v>
      </c>
      <c r="D68" s="56"/>
      <c r="E68" s="56"/>
      <c r="F68" s="55">
        <f>F69+F70+F71+F72</f>
        <v>56268.5</v>
      </c>
      <c r="G68" s="93">
        <f t="shared" si="0"/>
        <v>0</v>
      </c>
    </row>
    <row r="69" spans="1:7" ht="18" customHeight="1">
      <c r="A69" s="122" t="s">
        <v>196</v>
      </c>
      <c r="B69" s="122"/>
      <c r="C69" s="54" t="s">
        <v>197</v>
      </c>
      <c r="D69" s="55"/>
      <c r="E69" s="55"/>
      <c r="F69" s="55">
        <v>998.75</v>
      </c>
      <c r="G69" s="93">
        <f t="shared" si="0"/>
        <v>0</v>
      </c>
    </row>
    <row r="70" spans="1:7" ht="18" customHeight="1">
      <c r="A70" s="122" t="s">
        <v>200</v>
      </c>
      <c r="B70" s="122"/>
      <c r="C70" s="54" t="s">
        <v>201</v>
      </c>
      <c r="D70" s="55"/>
      <c r="E70" s="55"/>
      <c r="F70" s="55">
        <v>28036.64</v>
      </c>
      <c r="G70" s="92">
        <f aca="true" t="shared" si="4" ref="G70:G133">IF(D70=0,,(F70/E70)*100)</f>
        <v>0</v>
      </c>
    </row>
    <row r="71" spans="1:7" ht="18" customHeight="1">
      <c r="A71" s="122" t="s">
        <v>202</v>
      </c>
      <c r="B71" s="122"/>
      <c r="C71" s="54" t="s">
        <v>81</v>
      </c>
      <c r="D71" s="55"/>
      <c r="E71" s="55"/>
      <c r="F71" s="55">
        <v>4336.28</v>
      </c>
      <c r="G71" s="92">
        <f t="shared" si="4"/>
        <v>0</v>
      </c>
    </row>
    <row r="72" spans="1:7" ht="18" customHeight="1">
      <c r="A72" s="122" t="s">
        <v>205</v>
      </c>
      <c r="B72" s="122"/>
      <c r="C72" s="54" t="s">
        <v>195</v>
      </c>
      <c r="D72" s="55"/>
      <c r="E72" s="55"/>
      <c r="F72" s="55">
        <v>22896.83</v>
      </c>
      <c r="G72" s="92">
        <f t="shared" si="4"/>
        <v>0</v>
      </c>
    </row>
    <row r="73" spans="1:7" ht="21" customHeight="1">
      <c r="A73" s="122" t="s">
        <v>207</v>
      </c>
      <c r="B73" s="122"/>
      <c r="C73" s="54" t="s">
        <v>208</v>
      </c>
      <c r="D73" s="56"/>
      <c r="E73" s="56"/>
      <c r="F73" s="55">
        <f>F74</f>
        <v>10790</v>
      </c>
      <c r="G73" s="93">
        <f t="shared" si="4"/>
        <v>0</v>
      </c>
    </row>
    <row r="74" spans="1:7" ht="18" customHeight="1">
      <c r="A74" s="122" t="s">
        <v>209</v>
      </c>
      <c r="B74" s="122"/>
      <c r="C74" s="54" t="s">
        <v>210</v>
      </c>
      <c r="D74" s="55"/>
      <c r="E74" s="55"/>
      <c r="F74" s="55">
        <v>10790</v>
      </c>
      <c r="G74" s="92">
        <f t="shared" si="4"/>
        <v>0</v>
      </c>
    </row>
    <row r="75" spans="1:7" ht="18" customHeight="1">
      <c r="A75" s="122" t="s">
        <v>211</v>
      </c>
      <c r="B75" s="122"/>
      <c r="C75" s="54" t="s">
        <v>212</v>
      </c>
      <c r="D75" s="55">
        <v>21568</v>
      </c>
      <c r="E75" s="55">
        <v>21568</v>
      </c>
      <c r="F75" s="55">
        <f>F76</f>
        <v>21567.18</v>
      </c>
      <c r="G75" s="92">
        <f t="shared" si="4"/>
        <v>99.99619807121661</v>
      </c>
    </row>
    <row r="76" spans="1:7" ht="18" customHeight="1">
      <c r="A76" s="122" t="s">
        <v>213</v>
      </c>
      <c r="B76" s="122"/>
      <c r="C76" s="54" t="s">
        <v>214</v>
      </c>
      <c r="D76" s="56"/>
      <c r="E76" s="56"/>
      <c r="F76" s="55">
        <f>F77</f>
        <v>21567.18</v>
      </c>
      <c r="G76" s="93">
        <f t="shared" si="4"/>
        <v>0</v>
      </c>
    </row>
    <row r="77" spans="1:7" ht="18" customHeight="1">
      <c r="A77" s="122" t="s">
        <v>215</v>
      </c>
      <c r="B77" s="122"/>
      <c r="C77" s="54" t="s">
        <v>214</v>
      </c>
      <c r="D77" s="55"/>
      <c r="E77" s="55"/>
      <c r="F77" s="55">
        <v>21567.18</v>
      </c>
      <c r="G77" s="92">
        <f t="shared" si="4"/>
        <v>0</v>
      </c>
    </row>
    <row r="78" spans="1:7" ht="30.75" customHeight="1">
      <c r="A78" s="120" t="s">
        <v>281</v>
      </c>
      <c r="B78" s="120"/>
      <c r="C78" s="50" t="s">
        <v>282</v>
      </c>
      <c r="D78" s="51">
        <v>1871634</v>
      </c>
      <c r="E78" s="51">
        <f>E79</f>
        <v>1881621</v>
      </c>
      <c r="F78" s="51">
        <f>F79</f>
        <v>1778116.03</v>
      </c>
      <c r="G78" s="90">
        <f t="shared" si="4"/>
        <v>94.49915950130233</v>
      </c>
    </row>
    <row r="79" spans="1:7" ht="30" customHeight="1">
      <c r="A79" s="120" t="s">
        <v>283</v>
      </c>
      <c r="B79" s="120"/>
      <c r="C79" s="50" t="s">
        <v>282</v>
      </c>
      <c r="D79" s="51">
        <v>1871634</v>
      </c>
      <c r="E79" s="51">
        <f>E80+E94+E145+E150+E155</f>
        <v>1881621</v>
      </c>
      <c r="F79" s="51">
        <f>F80+F94+F145+F150+F155</f>
        <v>1778116.03</v>
      </c>
      <c r="G79" s="90">
        <f t="shared" si="4"/>
        <v>94.49915950130233</v>
      </c>
    </row>
    <row r="80" spans="1:7" ht="18" customHeight="1">
      <c r="A80" s="121" t="s">
        <v>243</v>
      </c>
      <c r="B80" s="121"/>
      <c r="C80" s="52" t="s">
        <v>224</v>
      </c>
      <c r="D80" s="53">
        <v>11992</v>
      </c>
      <c r="E80" s="53">
        <f>E81</f>
        <v>11992</v>
      </c>
      <c r="F80" s="53">
        <f>F81</f>
        <v>8565.58</v>
      </c>
      <c r="G80" s="91">
        <f t="shared" si="4"/>
        <v>71.42745163442295</v>
      </c>
    </row>
    <row r="81" spans="1:7" ht="18" customHeight="1">
      <c r="A81" s="122" t="s">
        <v>85</v>
      </c>
      <c r="B81" s="122"/>
      <c r="C81" s="54" t="s">
        <v>86</v>
      </c>
      <c r="D81" s="55">
        <v>11992</v>
      </c>
      <c r="E81" s="55">
        <f>E82+E87</f>
        <v>11992</v>
      </c>
      <c r="F81" s="55">
        <f>F82+F87</f>
        <v>8565.58</v>
      </c>
      <c r="G81" s="92">
        <f t="shared" si="4"/>
        <v>71.42745163442295</v>
      </c>
    </row>
    <row r="82" spans="1:7" ht="18" customHeight="1">
      <c r="A82" s="122" t="s">
        <v>87</v>
      </c>
      <c r="B82" s="122"/>
      <c r="C82" s="54" t="s">
        <v>88</v>
      </c>
      <c r="D82" s="55">
        <v>3982</v>
      </c>
      <c r="E82" s="55">
        <v>3982</v>
      </c>
      <c r="F82" s="55">
        <f>F83+F85</f>
        <v>1367.2</v>
      </c>
      <c r="G82" s="92">
        <f t="shared" si="4"/>
        <v>34.3345052737318</v>
      </c>
    </row>
    <row r="83" spans="1:7" ht="18" customHeight="1">
      <c r="A83" s="122" t="s">
        <v>89</v>
      </c>
      <c r="B83" s="122"/>
      <c r="C83" s="54" t="s">
        <v>90</v>
      </c>
      <c r="D83" s="56"/>
      <c r="E83" s="56"/>
      <c r="F83" s="55">
        <f>F84</f>
        <v>1035.4</v>
      </c>
      <c r="G83" s="93">
        <f t="shared" si="4"/>
        <v>0</v>
      </c>
    </row>
    <row r="84" spans="1:7" ht="18" customHeight="1">
      <c r="A84" s="122" t="s">
        <v>91</v>
      </c>
      <c r="B84" s="122"/>
      <c r="C84" s="54" t="s">
        <v>92</v>
      </c>
      <c r="D84" s="55"/>
      <c r="E84" s="55"/>
      <c r="F84" s="55">
        <v>1035.4</v>
      </c>
      <c r="G84" s="92">
        <f t="shared" si="4"/>
        <v>0</v>
      </c>
    </row>
    <row r="85" spans="1:7" ht="18" customHeight="1">
      <c r="A85" s="122" t="s">
        <v>97</v>
      </c>
      <c r="B85" s="122"/>
      <c r="C85" s="54" t="s">
        <v>98</v>
      </c>
      <c r="D85" s="56"/>
      <c r="E85" s="56"/>
      <c r="F85" s="55">
        <f>F86</f>
        <v>331.8</v>
      </c>
      <c r="G85" s="93">
        <f t="shared" si="4"/>
        <v>0</v>
      </c>
    </row>
    <row r="86" spans="1:7" ht="18" customHeight="1">
      <c r="A86" s="122" t="s">
        <v>99</v>
      </c>
      <c r="B86" s="122"/>
      <c r="C86" s="54" t="s">
        <v>98</v>
      </c>
      <c r="D86" s="55"/>
      <c r="E86" s="55"/>
      <c r="F86" s="55">
        <v>331.8</v>
      </c>
      <c r="G86" s="92">
        <f t="shared" si="4"/>
        <v>0</v>
      </c>
    </row>
    <row r="87" spans="1:7" ht="18" customHeight="1">
      <c r="A87" s="122" t="s">
        <v>106</v>
      </c>
      <c r="B87" s="122"/>
      <c r="C87" s="54" t="s">
        <v>107</v>
      </c>
      <c r="D87" s="55">
        <v>8010</v>
      </c>
      <c r="E87" s="55">
        <v>8010</v>
      </c>
      <c r="F87" s="55">
        <f>F88+F91</f>
        <v>7198.38</v>
      </c>
      <c r="G87" s="92">
        <f t="shared" si="4"/>
        <v>89.86741573033707</v>
      </c>
    </row>
    <row r="88" spans="1:7" ht="18" customHeight="1">
      <c r="A88" s="122" t="s">
        <v>118</v>
      </c>
      <c r="B88" s="122"/>
      <c r="C88" s="54" t="s">
        <v>119</v>
      </c>
      <c r="D88" s="56"/>
      <c r="E88" s="56"/>
      <c r="F88" s="55">
        <f>F89+F90</f>
        <v>6768.42</v>
      </c>
      <c r="G88" s="93">
        <f t="shared" si="4"/>
        <v>0</v>
      </c>
    </row>
    <row r="89" spans="1:7" ht="18" customHeight="1">
      <c r="A89" s="122" t="s">
        <v>122</v>
      </c>
      <c r="B89" s="122"/>
      <c r="C89" s="54" t="s">
        <v>123</v>
      </c>
      <c r="D89" s="55"/>
      <c r="E89" s="55"/>
      <c r="F89" s="55">
        <v>5487.62</v>
      </c>
      <c r="G89" s="92">
        <f t="shared" si="4"/>
        <v>0</v>
      </c>
    </row>
    <row r="90" spans="1:7" ht="18" customHeight="1">
      <c r="A90" s="122" t="s">
        <v>124</v>
      </c>
      <c r="B90" s="122"/>
      <c r="C90" s="54" t="s">
        <v>125</v>
      </c>
      <c r="D90" s="55"/>
      <c r="E90" s="55"/>
      <c r="F90" s="55">
        <v>1280.8</v>
      </c>
      <c r="G90" s="92">
        <f t="shared" si="4"/>
        <v>0</v>
      </c>
    </row>
    <row r="91" spans="1:7" ht="18" customHeight="1">
      <c r="A91" s="122" t="s">
        <v>132</v>
      </c>
      <c r="B91" s="122"/>
      <c r="C91" s="54" t="s">
        <v>133</v>
      </c>
      <c r="D91" s="56"/>
      <c r="E91" s="56"/>
      <c r="F91" s="55">
        <f>F92+F93</f>
        <v>429.96</v>
      </c>
      <c r="G91" s="93">
        <f t="shared" si="4"/>
        <v>0</v>
      </c>
    </row>
    <row r="92" spans="1:13" ht="18" customHeight="1">
      <c r="A92" s="122" t="s">
        <v>136</v>
      </c>
      <c r="B92" s="122"/>
      <c r="C92" s="54" t="s">
        <v>137</v>
      </c>
      <c r="D92" s="55"/>
      <c r="E92" s="55"/>
      <c r="F92" s="55">
        <v>0</v>
      </c>
      <c r="G92" s="92">
        <f t="shared" si="4"/>
        <v>0</v>
      </c>
      <c r="M92" t="s">
        <v>296</v>
      </c>
    </row>
    <row r="93" spans="1:7" ht="18" customHeight="1">
      <c r="A93" s="122" t="s">
        <v>140</v>
      </c>
      <c r="B93" s="122"/>
      <c r="C93" s="54" t="s">
        <v>141</v>
      </c>
      <c r="D93" s="55"/>
      <c r="E93" s="55"/>
      <c r="F93" s="55">
        <v>429.96</v>
      </c>
      <c r="G93" s="92">
        <f t="shared" si="4"/>
        <v>0</v>
      </c>
    </row>
    <row r="94" spans="1:7" ht="18" customHeight="1">
      <c r="A94" s="121" t="s">
        <v>266</v>
      </c>
      <c r="B94" s="121"/>
      <c r="C94" s="52" t="s">
        <v>267</v>
      </c>
      <c r="D94" s="53">
        <v>1850948</v>
      </c>
      <c r="E94" s="53">
        <f>E95+E141</f>
        <v>1850948</v>
      </c>
      <c r="F94" s="53">
        <f>F95+F141</f>
        <v>1758669.26</v>
      </c>
      <c r="G94" s="91">
        <f t="shared" si="4"/>
        <v>95.01451472434665</v>
      </c>
    </row>
    <row r="95" spans="1:7" ht="18" customHeight="1">
      <c r="A95" s="122" t="s">
        <v>85</v>
      </c>
      <c r="B95" s="122"/>
      <c r="C95" s="54" t="s">
        <v>86</v>
      </c>
      <c r="D95" s="55">
        <v>1849218</v>
      </c>
      <c r="E95" s="55">
        <f>E96+E105+E132+E135+E138</f>
        <v>1849218</v>
      </c>
      <c r="F95" s="55">
        <f>F96+F105+F132+F135+F138</f>
        <v>1756939.67</v>
      </c>
      <c r="G95" s="92">
        <f t="shared" si="4"/>
        <v>95.00987282191716</v>
      </c>
    </row>
    <row r="96" spans="1:7" ht="20.25" customHeight="1">
      <c r="A96" s="122" t="s">
        <v>87</v>
      </c>
      <c r="B96" s="122"/>
      <c r="C96" s="54" t="s">
        <v>88</v>
      </c>
      <c r="D96" s="55">
        <v>810346</v>
      </c>
      <c r="E96" s="55">
        <v>820346</v>
      </c>
      <c r="F96" s="55">
        <f>F97+F101+F103</f>
        <v>817811.36</v>
      </c>
      <c r="G96" s="92">
        <f t="shared" si="4"/>
        <v>99.69102793211646</v>
      </c>
    </row>
    <row r="97" spans="1:7" ht="21" customHeight="1">
      <c r="A97" s="122" t="s">
        <v>89</v>
      </c>
      <c r="B97" s="122"/>
      <c r="C97" s="54" t="s">
        <v>90</v>
      </c>
      <c r="D97" s="56"/>
      <c r="E97" s="56"/>
      <c r="F97" s="55">
        <f>F98+F99+F100</f>
        <v>578643.63</v>
      </c>
      <c r="G97" s="93">
        <f t="shared" si="4"/>
        <v>0</v>
      </c>
    </row>
    <row r="98" spans="1:7" ht="18" customHeight="1">
      <c r="A98" s="122" t="s">
        <v>91</v>
      </c>
      <c r="B98" s="122"/>
      <c r="C98" s="54" t="s">
        <v>92</v>
      </c>
      <c r="D98" s="55"/>
      <c r="E98" s="55"/>
      <c r="F98" s="55">
        <v>353542.48</v>
      </c>
      <c r="G98" s="92">
        <f t="shared" si="4"/>
        <v>0</v>
      </c>
    </row>
    <row r="99" spans="1:7" ht="20.25" customHeight="1">
      <c r="A99" s="122" t="s">
        <v>93</v>
      </c>
      <c r="B99" s="122"/>
      <c r="C99" s="54" t="s">
        <v>94</v>
      </c>
      <c r="D99" s="55"/>
      <c r="E99" s="55"/>
      <c r="F99" s="55">
        <v>1677.34</v>
      </c>
      <c r="G99" s="92">
        <f t="shared" si="4"/>
        <v>0</v>
      </c>
    </row>
    <row r="100" spans="1:7" ht="21" customHeight="1">
      <c r="A100" s="122" t="s">
        <v>95</v>
      </c>
      <c r="B100" s="122"/>
      <c r="C100" s="54" t="s">
        <v>96</v>
      </c>
      <c r="D100" s="55"/>
      <c r="E100" s="55"/>
      <c r="F100" s="55">
        <v>223423.81</v>
      </c>
      <c r="G100" s="92">
        <f t="shared" si="4"/>
        <v>0</v>
      </c>
    </row>
    <row r="101" spans="1:7" ht="18" customHeight="1">
      <c r="A101" s="122" t="s">
        <v>97</v>
      </c>
      <c r="B101" s="122"/>
      <c r="C101" s="54" t="s">
        <v>98</v>
      </c>
      <c r="D101" s="56"/>
      <c r="E101" s="56"/>
      <c r="F101" s="55">
        <f>F102</f>
        <v>85856.07</v>
      </c>
      <c r="G101" s="93">
        <f t="shared" si="4"/>
        <v>0</v>
      </c>
    </row>
    <row r="102" spans="1:7" ht="18" customHeight="1">
      <c r="A102" s="122" t="s">
        <v>99</v>
      </c>
      <c r="B102" s="122"/>
      <c r="C102" s="54" t="s">
        <v>98</v>
      </c>
      <c r="D102" s="55"/>
      <c r="E102" s="55"/>
      <c r="F102" s="55">
        <v>85856.07</v>
      </c>
      <c r="G102" s="92">
        <f t="shared" si="4"/>
        <v>0</v>
      </c>
    </row>
    <row r="103" spans="1:7" ht="18" customHeight="1">
      <c r="A103" s="122" t="s">
        <v>100</v>
      </c>
      <c r="B103" s="122"/>
      <c r="C103" s="54" t="s">
        <v>101</v>
      </c>
      <c r="D103" s="56"/>
      <c r="E103" s="56"/>
      <c r="F103" s="55">
        <f>F104</f>
        <v>153311.66</v>
      </c>
      <c r="G103" s="93">
        <f t="shared" si="4"/>
        <v>0</v>
      </c>
    </row>
    <row r="104" spans="1:7" ht="18" customHeight="1">
      <c r="A104" s="122" t="s">
        <v>102</v>
      </c>
      <c r="B104" s="122"/>
      <c r="C104" s="54" t="s">
        <v>103</v>
      </c>
      <c r="D104" s="55"/>
      <c r="E104" s="55"/>
      <c r="F104" s="55">
        <v>153311.66</v>
      </c>
      <c r="G104" s="92">
        <f t="shared" si="4"/>
        <v>0</v>
      </c>
    </row>
    <row r="105" spans="1:7" ht="18" customHeight="1">
      <c r="A105" s="122" t="s">
        <v>106</v>
      </c>
      <c r="B105" s="122"/>
      <c r="C105" s="54" t="s">
        <v>107</v>
      </c>
      <c r="D105" s="55">
        <v>1030245</v>
      </c>
      <c r="E105" s="55">
        <v>1019715</v>
      </c>
      <c r="F105" s="55">
        <f>F106+F110+F117+F126</f>
        <v>930861.99</v>
      </c>
      <c r="G105" s="92">
        <f t="shared" si="4"/>
        <v>91.28648592989217</v>
      </c>
    </row>
    <row r="106" spans="1:7" ht="18" customHeight="1">
      <c r="A106" s="122" t="s">
        <v>108</v>
      </c>
      <c r="B106" s="122"/>
      <c r="C106" s="54" t="s">
        <v>109</v>
      </c>
      <c r="D106" s="56"/>
      <c r="E106" s="56"/>
      <c r="F106" s="55">
        <f>F107+F108+F109</f>
        <v>48522.66</v>
      </c>
      <c r="G106" s="93">
        <f t="shared" si="4"/>
        <v>0</v>
      </c>
    </row>
    <row r="107" spans="1:7" ht="18" customHeight="1">
      <c r="A107" s="122" t="s">
        <v>110</v>
      </c>
      <c r="B107" s="122"/>
      <c r="C107" s="54" t="s">
        <v>111</v>
      </c>
      <c r="D107" s="55"/>
      <c r="E107" s="55"/>
      <c r="F107" s="55">
        <v>1154.29</v>
      </c>
      <c r="G107" s="92">
        <f t="shared" si="4"/>
        <v>0</v>
      </c>
    </row>
    <row r="108" spans="1:7" ht="18" customHeight="1">
      <c r="A108" s="122" t="s">
        <v>112</v>
      </c>
      <c r="B108" s="122"/>
      <c r="C108" s="54" t="s">
        <v>113</v>
      </c>
      <c r="D108" s="55"/>
      <c r="E108" s="55"/>
      <c r="F108" s="55">
        <v>44670.08</v>
      </c>
      <c r="G108" s="92">
        <f t="shared" si="4"/>
        <v>0</v>
      </c>
    </row>
    <row r="109" spans="1:7" ht="18" customHeight="1">
      <c r="A109" s="122" t="s">
        <v>114</v>
      </c>
      <c r="B109" s="122"/>
      <c r="C109" s="54" t="s">
        <v>115</v>
      </c>
      <c r="D109" s="55"/>
      <c r="E109" s="55"/>
      <c r="F109" s="55">
        <v>2698.29</v>
      </c>
      <c r="G109" s="92">
        <f t="shared" si="4"/>
        <v>0</v>
      </c>
    </row>
    <row r="110" spans="1:7" ht="20.25" customHeight="1">
      <c r="A110" s="122" t="s">
        <v>118</v>
      </c>
      <c r="B110" s="122"/>
      <c r="C110" s="54" t="s">
        <v>119</v>
      </c>
      <c r="D110" s="56"/>
      <c r="E110" s="56"/>
      <c r="F110" s="55">
        <f>F111+F112+F113+F114+F115+F116</f>
        <v>658419.5700000001</v>
      </c>
      <c r="G110" s="93">
        <f t="shared" si="4"/>
        <v>0</v>
      </c>
    </row>
    <row r="111" spans="1:7" ht="18" customHeight="1">
      <c r="A111" s="122" t="s">
        <v>120</v>
      </c>
      <c r="B111" s="122"/>
      <c r="C111" s="54" t="s">
        <v>121</v>
      </c>
      <c r="D111" s="55"/>
      <c r="E111" s="55"/>
      <c r="F111" s="55">
        <v>56197</v>
      </c>
      <c r="G111" s="92">
        <f t="shared" si="4"/>
        <v>0</v>
      </c>
    </row>
    <row r="112" spans="1:7" ht="18" customHeight="1">
      <c r="A112" s="122" t="s">
        <v>122</v>
      </c>
      <c r="B112" s="122"/>
      <c r="C112" s="54" t="s">
        <v>123</v>
      </c>
      <c r="D112" s="55"/>
      <c r="E112" s="55"/>
      <c r="F112" s="55">
        <v>439061.07</v>
      </c>
      <c r="G112" s="92">
        <f t="shared" si="4"/>
        <v>0</v>
      </c>
    </row>
    <row r="113" spans="1:7" ht="18" customHeight="1">
      <c r="A113" s="122" t="s">
        <v>124</v>
      </c>
      <c r="B113" s="122"/>
      <c r="C113" s="54" t="s">
        <v>125</v>
      </c>
      <c r="D113" s="55"/>
      <c r="E113" s="55"/>
      <c r="F113" s="55">
        <v>134818.47</v>
      </c>
      <c r="G113" s="92">
        <f t="shared" si="4"/>
        <v>0</v>
      </c>
    </row>
    <row r="114" spans="1:7" ht="18" customHeight="1">
      <c r="A114" s="122" t="s">
        <v>126</v>
      </c>
      <c r="B114" s="122"/>
      <c r="C114" s="54" t="s">
        <v>127</v>
      </c>
      <c r="D114" s="55"/>
      <c r="E114" s="55"/>
      <c r="F114" s="55">
        <v>12851.02</v>
      </c>
      <c r="G114" s="92">
        <f t="shared" si="4"/>
        <v>0</v>
      </c>
    </row>
    <row r="115" spans="1:7" ht="18" customHeight="1">
      <c r="A115" s="122" t="s">
        <v>128</v>
      </c>
      <c r="B115" s="122"/>
      <c r="C115" s="54" t="s">
        <v>129</v>
      </c>
      <c r="D115" s="55"/>
      <c r="E115" s="55"/>
      <c r="F115" s="55">
        <v>12003.33</v>
      </c>
      <c r="G115" s="92">
        <f t="shared" si="4"/>
        <v>0</v>
      </c>
    </row>
    <row r="116" spans="1:7" ht="18" customHeight="1">
      <c r="A116" s="122" t="s">
        <v>130</v>
      </c>
      <c r="B116" s="122"/>
      <c r="C116" s="54" t="s">
        <v>131</v>
      </c>
      <c r="D116" s="55"/>
      <c r="E116" s="55"/>
      <c r="F116" s="55">
        <v>3488.68</v>
      </c>
      <c r="G116" s="92">
        <f t="shared" si="4"/>
        <v>0</v>
      </c>
    </row>
    <row r="117" spans="1:7" ht="18" customHeight="1">
      <c r="A117" s="122" t="s">
        <v>132</v>
      </c>
      <c r="B117" s="122"/>
      <c r="C117" s="54" t="s">
        <v>133</v>
      </c>
      <c r="D117" s="56"/>
      <c r="E117" s="56"/>
      <c r="F117" s="55">
        <f>F118+F119+F120+F121+F122+F123+F124+F125</f>
        <v>210164.92999999996</v>
      </c>
      <c r="G117" s="93">
        <f t="shared" si="4"/>
        <v>0</v>
      </c>
    </row>
    <row r="118" spans="1:7" ht="18" customHeight="1">
      <c r="A118" s="122" t="s">
        <v>134</v>
      </c>
      <c r="B118" s="122"/>
      <c r="C118" s="54" t="s">
        <v>135</v>
      </c>
      <c r="D118" s="55"/>
      <c r="E118" s="55"/>
      <c r="F118" s="55">
        <v>6245.73</v>
      </c>
      <c r="G118" s="92">
        <f t="shared" si="4"/>
        <v>0</v>
      </c>
    </row>
    <row r="119" spans="1:7" ht="18" customHeight="1">
      <c r="A119" s="122" t="s">
        <v>136</v>
      </c>
      <c r="B119" s="122"/>
      <c r="C119" s="54" t="s">
        <v>137</v>
      </c>
      <c r="D119" s="55"/>
      <c r="E119" s="55"/>
      <c r="F119" s="55">
        <v>97257.09</v>
      </c>
      <c r="G119" s="92">
        <f t="shared" si="4"/>
        <v>0</v>
      </c>
    </row>
    <row r="120" spans="1:7" ht="18" customHeight="1">
      <c r="A120" s="122" t="s">
        <v>138</v>
      </c>
      <c r="B120" s="122"/>
      <c r="C120" s="54" t="s">
        <v>139</v>
      </c>
      <c r="D120" s="55"/>
      <c r="E120" s="55"/>
      <c r="F120" s="55">
        <v>1244.25</v>
      </c>
      <c r="G120" s="92">
        <f t="shared" si="4"/>
        <v>0</v>
      </c>
    </row>
    <row r="121" spans="1:7" ht="18" customHeight="1">
      <c r="A121" s="122" t="s">
        <v>140</v>
      </c>
      <c r="B121" s="122"/>
      <c r="C121" s="54" t="s">
        <v>141</v>
      </c>
      <c r="D121" s="55"/>
      <c r="E121" s="55"/>
      <c r="F121" s="55">
        <v>81159.78</v>
      </c>
      <c r="G121" s="92">
        <f t="shared" si="4"/>
        <v>0</v>
      </c>
    </row>
    <row r="122" spans="1:7" ht="18" customHeight="1">
      <c r="A122" s="122" t="s">
        <v>144</v>
      </c>
      <c r="B122" s="122"/>
      <c r="C122" s="54" t="s">
        <v>145</v>
      </c>
      <c r="D122" s="55"/>
      <c r="E122" s="55"/>
      <c r="F122" s="55">
        <v>5908.16</v>
      </c>
      <c r="G122" s="92">
        <f t="shared" si="4"/>
        <v>0</v>
      </c>
    </row>
    <row r="123" spans="1:7" ht="18" customHeight="1">
      <c r="A123" s="122" t="s">
        <v>146</v>
      </c>
      <c r="B123" s="122"/>
      <c r="C123" s="54" t="s">
        <v>147</v>
      </c>
      <c r="D123" s="55"/>
      <c r="E123" s="55"/>
      <c r="F123" s="55">
        <v>9501.07</v>
      </c>
      <c r="G123" s="92">
        <f t="shared" si="4"/>
        <v>0</v>
      </c>
    </row>
    <row r="124" spans="1:7" ht="18" customHeight="1">
      <c r="A124" s="122" t="s">
        <v>148</v>
      </c>
      <c r="B124" s="122"/>
      <c r="C124" s="54" t="s">
        <v>149</v>
      </c>
      <c r="D124" s="55"/>
      <c r="E124" s="55"/>
      <c r="F124" s="55">
        <v>5778.11</v>
      </c>
      <c r="G124" s="92">
        <f t="shared" si="4"/>
        <v>0</v>
      </c>
    </row>
    <row r="125" spans="1:7" ht="18" customHeight="1">
      <c r="A125" s="122" t="s">
        <v>150</v>
      </c>
      <c r="B125" s="122"/>
      <c r="C125" s="54" t="s">
        <v>151</v>
      </c>
      <c r="D125" s="55"/>
      <c r="E125" s="55"/>
      <c r="F125" s="55">
        <v>3070.74</v>
      </c>
      <c r="G125" s="92">
        <f t="shared" si="4"/>
        <v>0</v>
      </c>
    </row>
    <row r="126" spans="1:7" ht="18" customHeight="1">
      <c r="A126" s="122" t="s">
        <v>155</v>
      </c>
      <c r="B126" s="122"/>
      <c r="C126" s="54" t="s">
        <v>156</v>
      </c>
      <c r="D126" s="56"/>
      <c r="E126" s="56"/>
      <c r="F126" s="55">
        <f>F127+F128+F129+F130+F131</f>
        <v>13754.83</v>
      </c>
      <c r="G126" s="93">
        <f t="shared" si="4"/>
        <v>0</v>
      </c>
    </row>
    <row r="127" spans="1:7" ht="18" customHeight="1">
      <c r="A127" s="122" t="s">
        <v>159</v>
      </c>
      <c r="B127" s="122"/>
      <c r="C127" s="54" t="s">
        <v>160</v>
      </c>
      <c r="D127" s="55"/>
      <c r="E127" s="55"/>
      <c r="F127" s="55">
        <v>8141.59</v>
      </c>
      <c r="G127" s="92">
        <f t="shared" si="4"/>
        <v>0</v>
      </c>
    </row>
    <row r="128" spans="1:7" ht="18" customHeight="1">
      <c r="A128" s="122" t="s">
        <v>161</v>
      </c>
      <c r="B128" s="122"/>
      <c r="C128" s="54" t="s">
        <v>162</v>
      </c>
      <c r="D128" s="55"/>
      <c r="E128" s="55"/>
      <c r="F128" s="55">
        <v>0</v>
      </c>
      <c r="G128" s="92">
        <f t="shared" si="4"/>
        <v>0</v>
      </c>
    </row>
    <row r="129" spans="1:7" ht="18" customHeight="1">
      <c r="A129" s="122" t="s">
        <v>165</v>
      </c>
      <c r="B129" s="122"/>
      <c r="C129" s="54" t="s">
        <v>166</v>
      </c>
      <c r="D129" s="55"/>
      <c r="E129" s="55"/>
      <c r="F129" s="55">
        <v>621.49</v>
      </c>
      <c r="G129" s="92">
        <f t="shared" si="4"/>
        <v>0</v>
      </c>
    </row>
    <row r="130" spans="1:7" ht="18" customHeight="1">
      <c r="A130" s="122" t="s">
        <v>167</v>
      </c>
      <c r="B130" s="122"/>
      <c r="C130" s="54" t="s">
        <v>168</v>
      </c>
      <c r="D130" s="55"/>
      <c r="E130" s="55"/>
      <c r="F130" s="55">
        <v>0</v>
      </c>
      <c r="G130" s="92">
        <f t="shared" si="4"/>
        <v>0</v>
      </c>
    </row>
    <row r="131" spans="1:7" ht="18" customHeight="1">
      <c r="A131" s="122" t="s">
        <v>169</v>
      </c>
      <c r="B131" s="122"/>
      <c r="C131" s="54" t="s">
        <v>156</v>
      </c>
      <c r="D131" s="55"/>
      <c r="E131" s="55"/>
      <c r="F131" s="55">
        <v>4991.75</v>
      </c>
      <c r="G131" s="92">
        <f t="shared" si="4"/>
        <v>0</v>
      </c>
    </row>
    <row r="132" spans="1:7" ht="18" customHeight="1">
      <c r="A132" s="122" t="s">
        <v>170</v>
      </c>
      <c r="B132" s="122"/>
      <c r="C132" s="54" t="s">
        <v>171</v>
      </c>
      <c r="D132" s="55">
        <v>6636</v>
      </c>
      <c r="E132" s="55">
        <v>7136</v>
      </c>
      <c r="F132" s="55">
        <f>F133</f>
        <v>6544.14</v>
      </c>
      <c r="G132" s="92">
        <f t="shared" si="4"/>
        <v>91.70599775784754</v>
      </c>
    </row>
    <row r="133" spans="1:7" ht="18" customHeight="1">
      <c r="A133" s="122" t="s">
        <v>172</v>
      </c>
      <c r="B133" s="122"/>
      <c r="C133" s="54" t="s">
        <v>173</v>
      </c>
      <c r="D133" s="56"/>
      <c r="E133" s="56"/>
      <c r="F133" s="55">
        <f>F134</f>
        <v>6544.14</v>
      </c>
      <c r="G133" s="93">
        <f t="shared" si="4"/>
        <v>0</v>
      </c>
    </row>
    <row r="134" spans="1:7" ht="21" customHeight="1">
      <c r="A134" s="122" t="s">
        <v>174</v>
      </c>
      <c r="B134" s="122"/>
      <c r="C134" s="54" t="s">
        <v>175</v>
      </c>
      <c r="D134" s="55"/>
      <c r="E134" s="55"/>
      <c r="F134" s="55">
        <v>6544.14</v>
      </c>
      <c r="G134" s="92">
        <f aca="true" t="shared" si="5" ref="G134:G163">IF(D134=0,,(F134/E134)*100)</f>
        <v>0</v>
      </c>
    </row>
    <row r="135" spans="1:7" ht="20.25" customHeight="1">
      <c r="A135" s="122" t="s">
        <v>178</v>
      </c>
      <c r="B135" s="122"/>
      <c r="C135" s="54" t="s">
        <v>179</v>
      </c>
      <c r="D135" s="55">
        <v>1991</v>
      </c>
      <c r="E135" s="55">
        <v>1991</v>
      </c>
      <c r="F135" s="55">
        <f>F136</f>
        <v>1692.18</v>
      </c>
      <c r="G135" s="92">
        <f t="shared" si="5"/>
        <v>84.99146157709694</v>
      </c>
    </row>
    <row r="136" spans="1:7" ht="18" customHeight="1">
      <c r="A136" s="122" t="s">
        <v>180</v>
      </c>
      <c r="B136" s="122"/>
      <c r="C136" s="54" t="s">
        <v>181</v>
      </c>
      <c r="D136" s="56"/>
      <c r="E136" s="56"/>
      <c r="F136" s="55">
        <f>F137</f>
        <v>1692.18</v>
      </c>
      <c r="G136" s="93">
        <f t="shared" si="5"/>
        <v>0</v>
      </c>
    </row>
    <row r="137" spans="1:7" ht="18" customHeight="1">
      <c r="A137" s="122" t="s">
        <v>182</v>
      </c>
      <c r="B137" s="122"/>
      <c r="C137" s="54" t="s">
        <v>183</v>
      </c>
      <c r="D137" s="55"/>
      <c r="E137" s="55"/>
      <c r="F137" s="55">
        <v>1692.18</v>
      </c>
      <c r="G137" s="92">
        <f t="shared" si="5"/>
        <v>0</v>
      </c>
    </row>
    <row r="138" spans="1:7" ht="18" customHeight="1">
      <c r="A138" s="123" t="s">
        <v>184</v>
      </c>
      <c r="B138" s="124"/>
      <c r="C138" s="54" t="s">
        <v>297</v>
      </c>
      <c r="D138" s="55">
        <v>0</v>
      </c>
      <c r="E138" s="55">
        <v>30</v>
      </c>
      <c r="F138" s="55">
        <f>F139</f>
        <v>30</v>
      </c>
      <c r="G138" s="92">
        <f t="shared" si="5"/>
        <v>0</v>
      </c>
    </row>
    <row r="139" spans="1:7" ht="18" customHeight="1">
      <c r="A139" s="123" t="s">
        <v>186</v>
      </c>
      <c r="B139" s="124"/>
      <c r="C139" s="54" t="s">
        <v>187</v>
      </c>
      <c r="D139" s="55"/>
      <c r="E139" s="55"/>
      <c r="F139" s="55">
        <f>F140</f>
        <v>30</v>
      </c>
      <c r="G139" s="92">
        <f t="shared" si="5"/>
        <v>0</v>
      </c>
    </row>
    <row r="140" spans="1:7" ht="18" customHeight="1">
      <c r="A140" s="123" t="s">
        <v>188</v>
      </c>
      <c r="B140" s="124"/>
      <c r="C140" s="54" t="s">
        <v>189</v>
      </c>
      <c r="D140" s="55"/>
      <c r="E140" s="55"/>
      <c r="F140" s="55">
        <v>30</v>
      </c>
      <c r="G140" s="92">
        <f t="shared" si="5"/>
        <v>0</v>
      </c>
    </row>
    <row r="141" spans="1:7" ht="21" customHeight="1">
      <c r="A141" s="122" t="s">
        <v>190</v>
      </c>
      <c r="B141" s="122"/>
      <c r="C141" s="54" t="s">
        <v>191</v>
      </c>
      <c r="D141" s="55">
        <v>1730</v>
      </c>
      <c r="E141" s="55">
        <f>E142</f>
        <v>1730</v>
      </c>
      <c r="F141" s="55">
        <f>F142</f>
        <v>1729.59</v>
      </c>
      <c r="G141" s="92">
        <f t="shared" si="5"/>
        <v>99.97630057803468</v>
      </c>
    </row>
    <row r="142" spans="1:7" ht="18" customHeight="1">
      <c r="A142" s="122" t="s">
        <v>192</v>
      </c>
      <c r="B142" s="122"/>
      <c r="C142" s="54" t="s">
        <v>193</v>
      </c>
      <c r="D142" s="55">
        <v>1730</v>
      </c>
      <c r="E142" s="55">
        <v>1730</v>
      </c>
      <c r="F142" s="55">
        <f>F143</f>
        <v>1729.59</v>
      </c>
      <c r="G142" s="92">
        <f t="shared" si="5"/>
        <v>99.97630057803468</v>
      </c>
    </row>
    <row r="143" spans="1:7" ht="18" customHeight="1">
      <c r="A143" s="122" t="s">
        <v>207</v>
      </c>
      <c r="B143" s="122"/>
      <c r="C143" s="54" t="s">
        <v>208</v>
      </c>
      <c r="D143" s="56"/>
      <c r="E143" s="56"/>
      <c r="F143" s="55">
        <f>F144</f>
        <v>1729.59</v>
      </c>
      <c r="G143" s="93">
        <f t="shared" si="5"/>
        <v>0</v>
      </c>
    </row>
    <row r="144" spans="1:7" ht="18" customHeight="1">
      <c r="A144" s="122" t="s">
        <v>209</v>
      </c>
      <c r="B144" s="122"/>
      <c r="C144" s="54" t="s">
        <v>210</v>
      </c>
      <c r="D144" s="55"/>
      <c r="E144" s="55"/>
      <c r="F144" s="55">
        <v>1729.59</v>
      </c>
      <c r="G144" s="92">
        <f t="shared" si="5"/>
        <v>0</v>
      </c>
    </row>
    <row r="145" spans="1:7" ht="18" customHeight="1">
      <c r="A145" s="121" t="s">
        <v>246</v>
      </c>
      <c r="B145" s="121"/>
      <c r="C145" s="52" t="s">
        <v>231</v>
      </c>
      <c r="D145" s="53">
        <v>6974</v>
      </c>
      <c r="E145" s="53">
        <f>E146</f>
        <v>6974</v>
      </c>
      <c r="F145" s="53">
        <f>F146</f>
        <v>6974.45</v>
      </c>
      <c r="G145" s="91">
        <f t="shared" si="5"/>
        <v>100.00645253799827</v>
      </c>
    </row>
    <row r="146" spans="1:7" ht="18" customHeight="1">
      <c r="A146" s="122" t="s">
        <v>85</v>
      </c>
      <c r="B146" s="122"/>
      <c r="C146" s="54" t="s">
        <v>86</v>
      </c>
      <c r="D146" s="55">
        <v>6974</v>
      </c>
      <c r="E146" s="55">
        <f>E147</f>
        <v>6974</v>
      </c>
      <c r="F146" s="55">
        <f>F147</f>
        <v>6974.45</v>
      </c>
      <c r="G146" s="92">
        <f t="shared" si="5"/>
        <v>100.00645253799827</v>
      </c>
    </row>
    <row r="147" spans="1:7" ht="18" customHeight="1">
      <c r="A147" s="122" t="s">
        <v>106</v>
      </c>
      <c r="B147" s="122"/>
      <c r="C147" s="54" t="s">
        <v>107</v>
      </c>
      <c r="D147" s="55">
        <v>6974</v>
      </c>
      <c r="E147" s="55">
        <v>6974</v>
      </c>
      <c r="F147" s="55">
        <f>F148</f>
        <v>6974.45</v>
      </c>
      <c r="G147" s="92">
        <f t="shared" si="5"/>
        <v>100.00645253799827</v>
      </c>
    </row>
    <row r="148" spans="1:7" ht="20.25" customHeight="1">
      <c r="A148" s="122" t="s">
        <v>118</v>
      </c>
      <c r="B148" s="122"/>
      <c r="C148" s="54" t="s">
        <v>119</v>
      </c>
      <c r="D148" s="56"/>
      <c r="E148" s="56"/>
      <c r="F148" s="55">
        <f>F149</f>
        <v>6974.45</v>
      </c>
      <c r="G148" s="93">
        <f t="shared" si="5"/>
        <v>0</v>
      </c>
    </row>
    <row r="149" spans="1:7" ht="18" customHeight="1">
      <c r="A149" s="122" t="s">
        <v>124</v>
      </c>
      <c r="B149" s="122"/>
      <c r="C149" s="54" t="s">
        <v>125</v>
      </c>
      <c r="D149" s="55"/>
      <c r="E149" s="55"/>
      <c r="F149" s="55">
        <v>6974.45</v>
      </c>
      <c r="G149" s="92">
        <f t="shared" si="5"/>
        <v>0</v>
      </c>
    </row>
    <row r="150" spans="1:7" ht="18" customHeight="1">
      <c r="A150" s="60"/>
      <c r="B150" s="60" t="s">
        <v>284</v>
      </c>
      <c r="C150" s="54" t="s">
        <v>295</v>
      </c>
      <c r="D150" s="55"/>
      <c r="E150" s="55">
        <f>E151</f>
        <v>6130</v>
      </c>
      <c r="F150" s="55">
        <f>F151</f>
        <v>1130.42</v>
      </c>
      <c r="G150" s="92">
        <f t="shared" si="5"/>
        <v>0</v>
      </c>
    </row>
    <row r="151" spans="1:7" ht="18" customHeight="1">
      <c r="A151" s="60"/>
      <c r="B151" s="60" t="s">
        <v>85</v>
      </c>
      <c r="C151" s="54" t="s">
        <v>86</v>
      </c>
      <c r="D151" s="55"/>
      <c r="E151" s="55">
        <f>E152</f>
        <v>6130</v>
      </c>
      <c r="F151" s="55">
        <f>F152</f>
        <v>1130.42</v>
      </c>
      <c r="G151" s="92">
        <f t="shared" si="5"/>
        <v>0</v>
      </c>
    </row>
    <row r="152" spans="1:7" ht="18" customHeight="1">
      <c r="A152" s="60"/>
      <c r="B152" s="60" t="s">
        <v>106</v>
      </c>
      <c r="C152" s="54" t="s">
        <v>107</v>
      </c>
      <c r="D152" s="55"/>
      <c r="E152" s="55">
        <v>6130</v>
      </c>
      <c r="F152" s="55">
        <f>F153</f>
        <v>1130.42</v>
      </c>
      <c r="G152" s="92">
        <f t="shared" si="5"/>
        <v>0</v>
      </c>
    </row>
    <row r="153" spans="1:7" ht="18" customHeight="1">
      <c r="A153" s="60"/>
      <c r="B153" s="60" t="s">
        <v>132</v>
      </c>
      <c r="C153" s="54" t="s">
        <v>133</v>
      </c>
      <c r="D153" s="55"/>
      <c r="E153" s="55"/>
      <c r="F153" s="55">
        <f>F154</f>
        <v>1130.42</v>
      </c>
      <c r="G153" s="92">
        <f t="shared" si="5"/>
        <v>0</v>
      </c>
    </row>
    <row r="154" spans="1:7" ht="18" customHeight="1">
      <c r="A154" s="60"/>
      <c r="B154" s="60" t="s">
        <v>138</v>
      </c>
      <c r="C154" s="54" t="s">
        <v>139</v>
      </c>
      <c r="D154" s="55"/>
      <c r="E154" s="55"/>
      <c r="F154" s="55">
        <v>1130.42</v>
      </c>
      <c r="G154" s="92">
        <f t="shared" si="5"/>
        <v>0</v>
      </c>
    </row>
    <row r="155" spans="1:7" ht="20.25" customHeight="1">
      <c r="A155" s="121" t="s">
        <v>268</v>
      </c>
      <c r="B155" s="121"/>
      <c r="C155" s="52" t="s">
        <v>269</v>
      </c>
      <c r="D155" s="53">
        <f>D156+D160</f>
        <v>1720</v>
      </c>
      <c r="E155" s="53">
        <f>E156+E160</f>
        <v>5577</v>
      </c>
      <c r="F155" s="53">
        <f>F156</f>
        <v>2776.32</v>
      </c>
      <c r="G155" s="91">
        <f t="shared" si="5"/>
        <v>49.781603012372244</v>
      </c>
    </row>
    <row r="156" spans="1:7" ht="18" customHeight="1">
      <c r="A156" s="122" t="s">
        <v>85</v>
      </c>
      <c r="B156" s="122"/>
      <c r="C156" s="54" t="s">
        <v>86</v>
      </c>
      <c r="D156" s="55">
        <v>1720</v>
      </c>
      <c r="E156" s="55">
        <f>E157</f>
        <v>2776</v>
      </c>
      <c r="F156" s="55">
        <f>F157</f>
        <v>2776.32</v>
      </c>
      <c r="G156" s="92">
        <f t="shared" si="5"/>
        <v>100.01152737752162</v>
      </c>
    </row>
    <row r="157" spans="1:7" ht="18" customHeight="1">
      <c r="A157" s="122" t="s">
        <v>106</v>
      </c>
      <c r="B157" s="122"/>
      <c r="C157" s="54" t="s">
        <v>107</v>
      </c>
      <c r="D157" s="55">
        <v>1720</v>
      </c>
      <c r="E157" s="55">
        <v>2776</v>
      </c>
      <c r="F157" s="55">
        <f>F158</f>
        <v>2776.32</v>
      </c>
      <c r="G157" s="92">
        <f t="shared" si="5"/>
        <v>100.01152737752162</v>
      </c>
    </row>
    <row r="158" spans="1:7" ht="18" customHeight="1">
      <c r="A158" s="122" t="s">
        <v>132</v>
      </c>
      <c r="B158" s="122"/>
      <c r="C158" s="54" t="s">
        <v>133</v>
      </c>
      <c r="D158" s="56"/>
      <c r="E158" s="56"/>
      <c r="F158" s="55">
        <f>F159</f>
        <v>2776.32</v>
      </c>
      <c r="G158" s="93">
        <f t="shared" si="5"/>
        <v>0</v>
      </c>
    </row>
    <row r="159" spans="1:7" ht="18" customHeight="1">
      <c r="A159" s="69"/>
      <c r="B159" s="72" t="s">
        <v>136</v>
      </c>
      <c r="C159" s="73" t="s">
        <v>137</v>
      </c>
      <c r="D159" s="56"/>
      <c r="E159" s="56"/>
      <c r="F159" s="55">
        <v>2776.32</v>
      </c>
      <c r="G159" s="93">
        <f t="shared" si="5"/>
        <v>0</v>
      </c>
    </row>
    <row r="160" spans="1:7" ht="18" customHeight="1">
      <c r="A160" s="69"/>
      <c r="B160" s="72" t="s">
        <v>190</v>
      </c>
      <c r="C160" s="54" t="s">
        <v>191</v>
      </c>
      <c r="D160" s="74">
        <f>D161</f>
        <v>0</v>
      </c>
      <c r="E160" s="74">
        <f>E161</f>
        <v>2801</v>
      </c>
      <c r="F160" s="55">
        <f>F161</f>
        <v>0</v>
      </c>
      <c r="G160" s="93">
        <f t="shared" si="5"/>
        <v>0</v>
      </c>
    </row>
    <row r="161" spans="1:7" ht="18" customHeight="1">
      <c r="A161" s="69"/>
      <c r="B161" s="72" t="s">
        <v>192</v>
      </c>
      <c r="C161" s="54" t="s">
        <v>193</v>
      </c>
      <c r="D161" s="74">
        <v>0</v>
      </c>
      <c r="E161" s="74">
        <v>2801</v>
      </c>
      <c r="F161" s="55">
        <f>F162</f>
        <v>0</v>
      </c>
      <c r="G161" s="93">
        <f t="shared" si="5"/>
        <v>0</v>
      </c>
    </row>
    <row r="162" spans="1:7" ht="18" customHeight="1">
      <c r="A162" s="69"/>
      <c r="B162" s="72" t="s">
        <v>194</v>
      </c>
      <c r="C162" s="54" t="s">
        <v>195</v>
      </c>
      <c r="D162" s="56"/>
      <c r="E162" s="56"/>
      <c r="F162" s="55">
        <f>F163</f>
        <v>0</v>
      </c>
      <c r="G162" s="93">
        <f t="shared" si="5"/>
        <v>0</v>
      </c>
    </row>
    <row r="163" spans="1:7" ht="18" customHeight="1">
      <c r="A163" s="125" t="s">
        <v>205</v>
      </c>
      <c r="B163" s="122"/>
      <c r="C163" s="73" t="s">
        <v>305</v>
      </c>
      <c r="D163" s="55"/>
      <c r="E163" s="55"/>
      <c r="F163" s="55">
        <v>0</v>
      </c>
      <c r="G163" s="92">
        <f t="shared" si="5"/>
        <v>0</v>
      </c>
    </row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21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21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20.2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52">
    <mergeCell ref="A157:B157"/>
    <mergeCell ref="A158:B158"/>
    <mergeCell ref="A163:B163"/>
    <mergeCell ref="A146:B146"/>
    <mergeCell ref="A147:B147"/>
    <mergeCell ref="A148:B148"/>
    <mergeCell ref="A149:B149"/>
    <mergeCell ref="A155:B155"/>
    <mergeCell ref="A156:B156"/>
    <mergeCell ref="A137:B137"/>
    <mergeCell ref="A141:B141"/>
    <mergeCell ref="A142:B142"/>
    <mergeCell ref="A143:B143"/>
    <mergeCell ref="A144:B144"/>
    <mergeCell ref="A145:B145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27:B27"/>
    <mergeCell ref="A15:B15"/>
    <mergeCell ref="A16:B16"/>
    <mergeCell ref="A17:B17"/>
    <mergeCell ref="A18:B18"/>
    <mergeCell ref="A20:B20"/>
    <mergeCell ref="A21:B21"/>
    <mergeCell ref="A19:B19"/>
    <mergeCell ref="A8:B8"/>
    <mergeCell ref="A9:B9"/>
    <mergeCell ref="A10:B10"/>
    <mergeCell ref="A11:B11"/>
    <mergeCell ref="A13:B13"/>
    <mergeCell ref="A14:B14"/>
    <mergeCell ref="B1:H1"/>
    <mergeCell ref="A3:C3"/>
    <mergeCell ref="A4:C4"/>
    <mergeCell ref="A5:B5"/>
    <mergeCell ref="A6:B6"/>
    <mergeCell ref="A7:B7"/>
  </mergeCells>
  <printOptions/>
  <pageMargins left="0.7874015748031497" right="0.5905511811023623" top="0.5905511811023623" bottom="0.5905511811023623" header="0.31496062992125984" footer="0.31496062992125984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korisnik523</cp:lastModifiedBy>
  <cp:lastPrinted>2024-03-25T10:30:52Z</cp:lastPrinted>
  <dcterms:created xsi:type="dcterms:W3CDTF">2024-03-05T09:08:00Z</dcterms:created>
  <dcterms:modified xsi:type="dcterms:W3CDTF">2024-03-25T10:30:58Z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