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024" activeTab="0"/>
  </bookViews>
  <sheets>
    <sheet name="List1" sheetId="1" r:id="rId1"/>
  </sheets>
  <definedNames>
    <definedName name="_xlnm.Print_Area" localSheetId="0">'List1'!$A$1:$G$269</definedName>
  </definedNames>
  <calcPr fullCalcOnLoad="1"/>
</workbook>
</file>

<file path=xl/sharedStrings.xml><?xml version="1.0" encoding="utf-8"?>
<sst xmlns="http://schemas.openxmlformats.org/spreadsheetml/2006/main" count="457" uniqueCount="380">
  <si>
    <t>Rb</t>
  </si>
  <si>
    <t>RAČUN</t>
  </si>
  <si>
    <t>PLAN I-XII</t>
  </si>
  <si>
    <t>povećanje</t>
  </si>
  <si>
    <t>smanjenje</t>
  </si>
  <si>
    <t>PLAN REBALANS</t>
  </si>
  <si>
    <t xml:space="preserve">     I RASHODI ZA ZAPOSLENE</t>
  </si>
  <si>
    <t>1.</t>
  </si>
  <si>
    <t>Plaće</t>
  </si>
  <si>
    <t>2.</t>
  </si>
  <si>
    <t xml:space="preserve"> Plaće za prekovr.rad</t>
  </si>
  <si>
    <t>3.</t>
  </si>
  <si>
    <t>Plaće-uvjeti rada</t>
  </si>
  <si>
    <t>4.</t>
  </si>
  <si>
    <t>Nagrade</t>
  </si>
  <si>
    <t>5.</t>
  </si>
  <si>
    <t>Darovi</t>
  </si>
  <si>
    <t>6.</t>
  </si>
  <si>
    <t>Otpremnine</t>
  </si>
  <si>
    <t>7.</t>
  </si>
  <si>
    <t>8.</t>
  </si>
  <si>
    <t>Regres za god.odmor</t>
  </si>
  <si>
    <t>Ostali rashodi za zaposl.</t>
  </si>
  <si>
    <t>9.</t>
  </si>
  <si>
    <t>Doprin.za zdrav.osigur.</t>
  </si>
  <si>
    <t>10.</t>
  </si>
  <si>
    <t>Dopr.z.o.zašt.zdr.na radu</t>
  </si>
  <si>
    <t>11.</t>
  </si>
  <si>
    <t xml:space="preserve"> II    MATERIJALNI I FINANCIJSKI RASHODI</t>
  </si>
  <si>
    <t>12.</t>
  </si>
  <si>
    <t>Dnevnice-sl.put u zemlji</t>
  </si>
  <si>
    <t>13.</t>
  </si>
  <si>
    <t>Dnevnice-sl.put inozem.</t>
  </si>
  <si>
    <t>14.</t>
  </si>
  <si>
    <t>Nakn.za smj. služ. putov.</t>
  </si>
  <si>
    <t>15.</t>
  </si>
  <si>
    <t>Nakn.za prij.služ.putov.</t>
  </si>
  <si>
    <t>16.</t>
  </si>
  <si>
    <t>Ost.rash.služb.put.</t>
  </si>
  <si>
    <t>17.</t>
  </si>
  <si>
    <t>Nakn.za prijevoz djel.</t>
  </si>
  <si>
    <t>18.</t>
  </si>
  <si>
    <t>Seminari, savjetovanja</t>
  </si>
  <si>
    <t>19.</t>
  </si>
  <si>
    <t>Tečajevi i str.ispiti</t>
  </si>
  <si>
    <t>20.</t>
  </si>
  <si>
    <t>Uredski materijal</t>
  </si>
  <si>
    <t>21.</t>
  </si>
  <si>
    <t>Literatura</t>
  </si>
  <si>
    <t>22.</t>
  </si>
  <si>
    <t>Materijal za čišćenje</t>
  </si>
  <si>
    <t>23.</t>
  </si>
  <si>
    <t>Materijal za osobn.hig.</t>
  </si>
  <si>
    <t>24.</t>
  </si>
  <si>
    <t>Ost .materijal</t>
  </si>
  <si>
    <t>25.</t>
  </si>
  <si>
    <t>Namirnice</t>
  </si>
  <si>
    <t>26.</t>
  </si>
  <si>
    <t>27.</t>
  </si>
  <si>
    <t>Električna energija</t>
  </si>
  <si>
    <t>28.</t>
  </si>
  <si>
    <t>Grijanje</t>
  </si>
  <si>
    <t>29.</t>
  </si>
  <si>
    <t>Plin</t>
  </si>
  <si>
    <t>30.</t>
  </si>
  <si>
    <t>Benzin</t>
  </si>
  <si>
    <t>31.</t>
  </si>
  <si>
    <t>Materijal za zgradu</t>
  </si>
  <si>
    <t>32.</t>
  </si>
  <si>
    <t>Materijal za opremu</t>
  </si>
  <si>
    <t>33.</t>
  </si>
  <si>
    <t>Materijal za vozila</t>
  </si>
  <si>
    <t>34.</t>
  </si>
  <si>
    <t>Ostali materijal</t>
  </si>
  <si>
    <t>35.</t>
  </si>
  <si>
    <t>Sitni inventar</t>
  </si>
  <si>
    <t>36.</t>
  </si>
  <si>
    <t>Auto gume</t>
  </si>
  <si>
    <t>37.</t>
  </si>
  <si>
    <t>Rad. i zašt.odjeća i obuća</t>
  </si>
  <si>
    <t>38.</t>
  </si>
  <si>
    <t>Usluge telefona</t>
  </si>
  <si>
    <t>39.</t>
  </si>
  <si>
    <t>Usluge interneta</t>
  </si>
  <si>
    <t>40.</t>
  </si>
  <si>
    <t>Poštarina</t>
  </si>
  <si>
    <t>41.</t>
  </si>
  <si>
    <t>Taksi prijevoz</t>
  </si>
  <si>
    <t>42.</t>
  </si>
  <si>
    <t>Usl.održav.zgrade</t>
  </si>
  <si>
    <t>43.</t>
  </si>
  <si>
    <t>Usl.održav.opreme</t>
  </si>
  <si>
    <t>44.</t>
  </si>
  <si>
    <t>Usl.održav.vozila</t>
  </si>
  <si>
    <t>45.</t>
  </si>
  <si>
    <t>Ostale usluge održavanja</t>
  </si>
  <si>
    <t>46.</t>
  </si>
  <si>
    <t>Usluge promidž.i inform.</t>
  </si>
  <si>
    <t>47.</t>
  </si>
  <si>
    <t>Opskrba vodom</t>
  </si>
  <si>
    <t>48.</t>
  </si>
  <si>
    <t>Odvoz smeća</t>
  </si>
  <si>
    <t>49.</t>
  </si>
  <si>
    <t>Deratiz.i dezinsekcija</t>
  </si>
  <si>
    <t>50.</t>
  </si>
  <si>
    <t>Dimnjačarske usluge</t>
  </si>
  <si>
    <t>51.</t>
  </si>
  <si>
    <t>Ostale komunalne usluge</t>
  </si>
  <si>
    <t>52.</t>
  </si>
  <si>
    <t>Obav.pregledi zaposlen.</t>
  </si>
  <si>
    <t>53.</t>
  </si>
  <si>
    <t>Ostale zdravstv.usluge</t>
  </si>
  <si>
    <t>54.</t>
  </si>
  <si>
    <t>55.</t>
  </si>
  <si>
    <t>Ostale intelek.usluge</t>
  </si>
  <si>
    <t>56.</t>
  </si>
  <si>
    <t>Usl. ažurir.računal.baza</t>
  </si>
  <si>
    <t>57.</t>
  </si>
  <si>
    <t>Usl. razvoja softvera</t>
  </si>
  <si>
    <t>58.</t>
  </si>
  <si>
    <t>Ostale račun.usluge</t>
  </si>
  <si>
    <t>59.</t>
  </si>
  <si>
    <t>Grafičke i tiskarske usl.</t>
  </si>
  <si>
    <t>60.</t>
  </si>
  <si>
    <t>Film i izrada fotog.</t>
  </si>
  <si>
    <t>61.</t>
  </si>
  <si>
    <t>Uređenje prostora</t>
  </si>
  <si>
    <t>62.</t>
  </si>
  <si>
    <t>Usl.pri registrac.vozila</t>
  </si>
  <si>
    <t>63.</t>
  </si>
  <si>
    <t>Usl.čišćenja i pranja</t>
  </si>
  <si>
    <t>64.</t>
  </si>
  <si>
    <t>Ostale nespom.usluge</t>
  </si>
  <si>
    <t>65.</t>
  </si>
  <si>
    <t>Nakn.član.predst.tijela</t>
  </si>
  <si>
    <t>66.</t>
  </si>
  <si>
    <t>Premije osig.vozila</t>
  </si>
  <si>
    <t>67.</t>
  </si>
  <si>
    <t>Premije osig.imovine</t>
  </si>
  <si>
    <t>68.</t>
  </si>
  <si>
    <t>Premije osig.zaposlenih</t>
  </si>
  <si>
    <t>69.</t>
  </si>
  <si>
    <t>Reprezentacija</t>
  </si>
  <si>
    <t>70.</t>
  </si>
  <si>
    <t>Javnobilježničke prist.</t>
  </si>
  <si>
    <t>71.</t>
  </si>
  <si>
    <t>72.</t>
  </si>
  <si>
    <t>Ostale pristojbe</t>
  </si>
  <si>
    <t>73.</t>
  </si>
  <si>
    <t>Ostali nesp.rash.poslov.</t>
  </si>
  <si>
    <t>74.</t>
  </si>
  <si>
    <t>Usluge plat.prometa</t>
  </si>
  <si>
    <t>75.</t>
  </si>
  <si>
    <t>76.</t>
  </si>
  <si>
    <t>Džeparac</t>
  </si>
  <si>
    <t>77.</t>
  </si>
  <si>
    <t>Računalna oprema</t>
  </si>
  <si>
    <t>78.</t>
  </si>
  <si>
    <t>Ost.opr.za održav. i zašt.</t>
  </si>
  <si>
    <t>79.</t>
  </si>
  <si>
    <t>Medicinska oprema</t>
  </si>
  <si>
    <t>80.</t>
  </si>
  <si>
    <t>81.</t>
  </si>
  <si>
    <t>Ostala oprema</t>
  </si>
  <si>
    <t>82.</t>
  </si>
  <si>
    <t>NAZIV</t>
  </si>
  <si>
    <t>Osijek,</t>
  </si>
  <si>
    <t>UKUPNO</t>
  </si>
  <si>
    <t>Sudske pristojbe</t>
  </si>
  <si>
    <t>Usluge banaka</t>
  </si>
  <si>
    <t>Uredski namještaj</t>
  </si>
  <si>
    <t>Radio i TV prijemnici</t>
  </si>
  <si>
    <t>83.</t>
  </si>
  <si>
    <t>84.</t>
  </si>
  <si>
    <t>85.</t>
  </si>
  <si>
    <t>86.</t>
  </si>
  <si>
    <t>87.</t>
  </si>
  <si>
    <t>Ostala uredska oprema</t>
  </si>
  <si>
    <t>Plaće za redovan rad</t>
  </si>
  <si>
    <t>Plaće za prekovr.rad</t>
  </si>
  <si>
    <t>Plaće za posebne uvjete</t>
  </si>
  <si>
    <t>Doprinosi za obv.ZO</t>
  </si>
  <si>
    <t>Doprin.za sl.nezaposlen.</t>
  </si>
  <si>
    <t>Nakn.troš.-izv.rad.odn.</t>
  </si>
  <si>
    <t>Trošk.sudskih post.</t>
  </si>
  <si>
    <t>Nakn.troš.os.izv.rad.odn.</t>
  </si>
  <si>
    <t>Službena putovanja</t>
  </si>
  <si>
    <t>Stručno usavršavanje</t>
  </si>
  <si>
    <t>Uredski m.i ost.mat.ras.</t>
  </si>
  <si>
    <t>Materijal i sirovine</t>
  </si>
  <si>
    <t>Energija</t>
  </si>
  <si>
    <t>Mater.za održavanje</t>
  </si>
  <si>
    <t>Sitni inv.i autogume</t>
  </si>
  <si>
    <t>Služb.i radna odjeća</t>
  </si>
  <si>
    <t>Usl.telef.pošte i prijev.</t>
  </si>
  <si>
    <t>Usluge tek.i inv.održ.</t>
  </si>
  <si>
    <t>Usluge prom.i inform.</t>
  </si>
  <si>
    <t>Komunalne usluge</t>
  </si>
  <si>
    <t>Zdravstv. i veter. usluge</t>
  </si>
  <si>
    <t>Intelekt.i osob.usluge</t>
  </si>
  <si>
    <t>Računalne usluge</t>
  </si>
  <si>
    <t xml:space="preserve">Ostale usluge </t>
  </si>
  <si>
    <t>Nakn.za rad.pred.tijela</t>
  </si>
  <si>
    <t>Premije osiguranja</t>
  </si>
  <si>
    <t>Pristojbe i naknade</t>
  </si>
  <si>
    <t>Troškovi sud.postupaka</t>
  </si>
  <si>
    <t>Bank.usl.i platni promet</t>
  </si>
  <si>
    <t>Zatezne kamate</t>
  </si>
  <si>
    <t>Nakn.građanima u novcu</t>
  </si>
  <si>
    <t>Troškovi služb.puta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</si>
  <si>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</si>
  <si>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</si>
  <si>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</si>
  <si>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</si>
  <si>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</si>
  <si>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</si>
  <si>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</si>
  <si>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</si>
  <si>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</si>
  <si>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</si>
  <si>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</si>
  <si>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</si>
  <si>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</si>
  <si>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</si>
  <si>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</si>
  <si>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</si>
  <si>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</si>
  <si>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</si>
  <si>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</si>
  <si>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</si>
  <si>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</si>
  <si>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</si>
  <si>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</si>
  <si>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</si>
  <si>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</si>
  <si>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</si>
  <si>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</si>
  <si>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Uredska opr.i namještaj</t>
  </si>
  <si>
    <t>Komunikac.oprema</t>
  </si>
  <si>
    <t>Opr.za održav.i zaštitu</t>
  </si>
  <si>
    <t>Dodat.ulaganja na zgradi</t>
  </si>
  <si>
    <t>Tekuće pomoći od EU</t>
  </si>
  <si>
    <t>Kamate na sred.po viđenju</t>
  </si>
  <si>
    <t>Sufinanciranje cijene usluge</t>
  </si>
  <si>
    <t>Ostali nespom.prihodi</t>
  </si>
  <si>
    <t>Prihodi od pruž.usluga</t>
  </si>
  <si>
    <t>Tekuće donacije</t>
  </si>
  <si>
    <t>Prih. za financiranje rashoda poslovanja</t>
  </si>
  <si>
    <t>Prih.iz nadl.pror.za financ.nefin.imovine</t>
  </si>
  <si>
    <t>Prihodi za nabavu nefin. Imovine</t>
  </si>
  <si>
    <t>Prih.iz nadl.pror.za financ.nabave nef.imovine</t>
  </si>
  <si>
    <t>UKUPNI PRIHODI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</si>
  <si>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</si>
  <si>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</si>
  <si>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</si>
  <si>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</si>
  <si>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</si>
  <si>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</si>
  <si>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</si>
  <si>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</si>
  <si>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</si>
  <si>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</si>
  <si>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</si>
  <si>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</si>
  <si>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</si>
  <si>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</si>
  <si>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</si>
  <si>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</si>
  <si>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</si>
  <si>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</si>
  <si>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</si>
  <si>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</si>
  <si>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</si>
  <si>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</si>
  <si>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</si>
  <si>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</si>
  <si>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</si>
  <si>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</si>
  <si>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</si>
  <si>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</si>
  <si>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</si>
  <si>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</si>
  <si>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</si>
  <si>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</si>
  <si>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 xml:space="preserve">                               UKUPNO  I  ( 31)</t>
  </si>
  <si>
    <t>Višak prihoda</t>
  </si>
  <si>
    <t>Kapitalne donacije</t>
  </si>
  <si>
    <t>Ostala komunikacijska oprema</t>
  </si>
  <si>
    <t>147.</t>
  </si>
  <si>
    <t>Kap. pomoći od inv. EU</t>
  </si>
  <si>
    <t>Negat.tečajne razlike</t>
  </si>
  <si>
    <t>Oprema za grij.i hlađenje</t>
  </si>
  <si>
    <t>Prihodi od poz. teč. razlika</t>
  </si>
  <si>
    <t>Prihod od prodaje nef imov.</t>
  </si>
  <si>
    <t>Zemljište</t>
  </si>
  <si>
    <t>Građevinsko zemljište</t>
  </si>
  <si>
    <t>Prihod od prodaje opreme</t>
  </si>
  <si>
    <t>Doprinosi za MIO</t>
  </si>
  <si>
    <t>Doprinos MIO na plaću</t>
  </si>
  <si>
    <t>Zakupnine i najamnine</t>
  </si>
  <si>
    <t>Poslovni objekti</t>
  </si>
  <si>
    <t>Ostali poslov.građ.objekti</t>
  </si>
  <si>
    <t>93.a</t>
  </si>
  <si>
    <t>Usl.čuvanja imov.i osoba</t>
  </si>
  <si>
    <t>Prih.od refundacije štete</t>
  </si>
  <si>
    <t>81.a</t>
  </si>
  <si>
    <t>77.a</t>
  </si>
  <si>
    <t>Ostale zak. i najamnine</t>
  </si>
  <si>
    <t xml:space="preserve">       DOM ZA STARIJE I NEMOĆNE OSOBE OSIJEK</t>
  </si>
  <si>
    <t>Tekuće donac.od neprof.org.</t>
  </si>
  <si>
    <t>Novč.nakn.za nezapoš.inv.</t>
  </si>
  <si>
    <t>Ostali prihodi</t>
  </si>
  <si>
    <t>Laboratorijske usluge</t>
  </si>
  <si>
    <t>79.a</t>
  </si>
  <si>
    <t>Prihodi od prodaje prijev.sredstava</t>
  </si>
  <si>
    <t>Prijev.sredstva u cestovnom prometu</t>
  </si>
  <si>
    <t>Osobni automobili</t>
  </si>
  <si>
    <t xml:space="preserve">                                     </t>
  </si>
  <si>
    <t xml:space="preserve">          </t>
  </si>
  <si>
    <t xml:space="preserve">                       </t>
  </si>
  <si>
    <t>Prihod od prod. neproizv dug imovine</t>
  </si>
  <si>
    <t>Prihod od prodaje mat. imov.</t>
  </si>
  <si>
    <t>Usl.odvjetn. i prav.savjetn.</t>
  </si>
  <si>
    <t>Ugovori o djelu</t>
  </si>
  <si>
    <t>Prih. od pruženih usluga</t>
  </si>
  <si>
    <t>82.a</t>
  </si>
  <si>
    <t>Usluge agenc. i stud.servisa</t>
  </si>
  <si>
    <t>UKUPNO RASHODI                        I  +   II   +   III</t>
  </si>
  <si>
    <t>Pomoći-bolovanje,nakn.za smrt. sluč.i dr.</t>
  </si>
  <si>
    <t>Tek.pomoći od proračuna koji nije nadležan</t>
  </si>
  <si>
    <t>Tekuće pomoći iz drž.prorač.proračunskim korisnicima JLP(R)S</t>
  </si>
  <si>
    <t>Oprema za održav.prostorija</t>
  </si>
  <si>
    <t>Tuzemne članarine</t>
  </si>
  <si>
    <t>107.a</t>
  </si>
  <si>
    <t>107.b</t>
  </si>
  <si>
    <t>Zatezne kamate na poreze</t>
  </si>
  <si>
    <t>Zat.kamate na doprinose</t>
  </si>
  <si>
    <t>Ostale zat.kamate</t>
  </si>
  <si>
    <t>Članarine</t>
  </si>
  <si>
    <t>Mat.za.zdr.zaš.i okup.terap.</t>
  </si>
  <si>
    <t>Kombi vozila</t>
  </si>
  <si>
    <t>Prijevozna sredstva u cestovnom prometu</t>
  </si>
  <si>
    <t>Prijevozna sredstva</t>
  </si>
  <si>
    <t>I  + II  RASHODI POSLOVANJA (3)</t>
  </si>
  <si>
    <t>UKUPNO  32</t>
  </si>
  <si>
    <t>UKUPNO 34</t>
  </si>
  <si>
    <t>UKUPNO 37</t>
  </si>
  <si>
    <t>UKUPNO III  ( 4 )</t>
  </si>
  <si>
    <t>UKUPNO 42</t>
  </si>
  <si>
    <t>UKUPNO  45</t>
  </si>
  <si>
    <r>
      <t>III</t>
    </r>
    <r>
      <rPr>
        <b/>
        <sz val="10"/>
        <color indexed="8"/>
        <rFont val="Times New Roman"/>
        <family val="1"/>
      </rPr>
      <t xml:space="preserve"> RASHODI ZA NEFINANCIJSKU IMOVINU</t>
    </r>
  </si>
  <si>
    <t>Prihodi poslovanja</t>
  </si>
  <si>
    <t>Pomoći od subjekata iz inozem.i od subjekata unutar općeg proračuna</t>
  </si>
  <si>
    <t>Prihodi od imovine</t>
  </si>
  <si>
    <t>Prihodi od prodaje proizvoda te pruženih usluga</t>
  </si>
  <si>
    <t>Prihodi iz nadležnog proračuna</t>
  </si>
  <si>
    <t>Prih od prod. proizv. mat. Imovine</t>
  </si>
  <si>
    <t>Prihod od prod. postrojenja i opr.</t>
  </si>
  <si>
    <t>Uređaji, strojevi i oprema za ost. namjene.</t>
  </si>
  <si>
    <t>Višak prihoda poslovanja</t>
  </si>
  <si>
    <t>Višak prihoda od nefinancijske imovine</t>
  </si>
  <si>
    <t>Prihodi od uprav.i administ.pristojbi,pristojbi po posebnim propisima i naknada</t>
  </si>
  <si>
    <t>Prihodi iz nadležnog proračuna za financiranje redovne djelatnosti proračunskih korisnika</t>
  </si>
  <si>
    <t>148.</t>
  </si>
  <si>
    <t>149.</t>
  </si>
  <si>
    <t>150.</t>
  </si>
  <si>
    <t>151.</t>
  </si>
  <si>
    <t>Tek.donacije od trg.društava</t>
  </si>
  <si>
    <t>UKUPNO 38</t>
  </si>
  <si>
    <t>UKUPNO II -MATERIJALNI I FINANCIJSKI RASHODI (32+34+37+38)</t>
  </si>
  <si>
    <t>16.a</t>
  </si>
  <si>
    <t>152.</t>
  </si>
  <si>
    <t>153.</t>
  </si>
  <si>
    <t>154.</t>
  </si>
  <si>
    <t>155.</t>
  </si>
  <si>
    <t>156.</t>
  </si>
  <si>
    <t xml:space="preserve">            PREGLED FINANCIJSKOG  PLANA ZA 2024.GODINU - REBALANS  I</t>
  </si>
  <si>
    <t>Uređaji</t>
  </si>
  <si>
    <t>Ostali rashodi</t>
  </si>
  <si>
    <t>28.03.2024.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</si>
</sst>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$-41A]d\.\ mmmm\ yyyy\."/>
    <numFmt numFmtId="171" formatCode="d/m/yy/;@"/>
    <numFmt numFmtId="172" formatCode="d/m/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Franklin Gothic Medium"/>
      <family val="2"/>
    </font>
    <font>
      <sz val="10"/>
      <color indexed="8"/>
      <name val="Times New Roman"/>
      <family val="1"/>
    </font>
    <font>
      <sz val="10"/>
      <color indexed="8"/>
      <name val="Century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Franklin Gothic Medium"/>
      <family val="2"/>
    </font>
    <font>
      <b/>
      <sz val="11"/>
      <color indexed="8"/>
      <name val="Times New Roman"/>
      <family val="1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Georgia"/>
      <family val="1"/>
    </font>
    <font>
      <b/>
      <sz val="12"/>
      <color indexed="8"/>
      <name val="Calibri"/>
      <family val="2"/>
    </font>
    <font>
      <sz val="12"/>
      <color indexed="8"/>
      <name val="Franklin Gothic Medium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Franklin Gothic Medium"/>
      <family val="2"/>
    </font>
    <font>
      <sz val="10"/>
      <color theme="1"/>
      <name val="Times New Roman"/>
      <family val="1"/>
    </font>
    <font>
      <sz val="10"/>
      <color theme="1"/>
      <name val="Century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Franklin Gothic Medium"/>
      <family val="2"/>
    </font>
    <font>
      <b/>
      <sz val="11"/>
      <color theme="1"/>
      <name val="Times New Roman"/>
      <family val="1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Franklin Gothic Medium"/>
      <family val="2"/>
    </font>
    <font>
      <b/>
      <sz val="12"/>
      <color theme="1"/>
      <name val="Georg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9DA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4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justify" vertical="center" wrapText="1"/>
    </xf>
    <xf numFmtId="3" fontId="60" fillId="0" borderId="10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62" fillId="0" borderId="10" xfId="0" applyFont="1" applyBorder="1" applyAlignment="1">
      <alignment vertical="center" wrapText="1"/>
    </xf>
    <xf numFmtId="3" fontId="63" fillId="0" borderId="10" xfId="0" applyNumberFormat="1" applyFont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3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vertical="center" wrapText="1"/>
    </xf>
    <xf numFmtId="3" fontId="60" fillId="0" borderId="12" xfId="0" applyNumberFormat="1" applyFont="1" applyBorder="1" applyAlignment="1">
      <alignment horizontal="right" vertical="center" wrapText="1"/>
    </xf>
    <xf numFmtId="0" fontId="60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right" vertical="center" wrapText="1"/>
    </xf>
    <xf numFmtId="3" fontId="62" fillId="33" borderId="10" xfId="0" applyNumberFormat="1" applyFont="1" applyFill="1" applyBorder="1" applyAlignment="1">
      <alignment horizontal="right" vertical="center" wrapText="1"/>
    </xf>
    <xf numFmtId="3" fontId="62" fillId="33" borderId="12" xfId="0" applyNumberFormat="1" applyFont="1" applyFill="1" applyBorder="1" applyAlignment="1">
      <alignment horizontal="right" vertical="center" wrapText="1"/>
    </xf>
    <xf numFmtId="3" fontId="56" fillId="33" borderId="10" xfId="0" applyNumberFormat="1" applyFont="1" applyFill="1" applyBorder="1" applyAlignment="1">
      <alignment horizontal="right" vertical="center" wrapText="1"/>
    </xf>
    <xf numFmtId="0" fontId="62" fillId="33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" fontId="60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Border="1" applyAlignment="1">
      <alignment horizontal="left" vertical="center" wrapText="1"/>
    </xf>
    <xf numFmtId="0" fontId="64" fillId="0" borderId="0" xfId="0" applyFont="1" applyAlignment="1">
      <alignment/>
    </xf>
    <xf numFmtId="3" fontId="60" fillId="0" borderId="11" xfId="0" applyNumberFormat="1" applyFont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60" fillId="0" borderId="12" xfId="0" applyFont="1" applyBorder="1" applyAlignment="1">
      <alignment horizontal="left" vertical="center"/>
    </xf>
    <xf numFmtId="3" fontId="0" fillId="0" borderId="12" xfId="0" applyNumberFormat="1" applyBorder="1" applyAlignment="1">
      <alignment/>
    </xf>
    <xf numFmtId="0" fontId="54" fillId="0" borderId="14" xfId="0" applyFont="1" applyBorder="1" applyAlignment="1">
      <alignment horizontal="center"/>
    </xf>
    <xf numFmtId="0" fontId="62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0" fillId="0" borderId="17" xfId="0" applyFont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54" fillId="0" borderId="16" xfId="0" applyFont="1" applyBorder="1" applyAlignment="1">
      <alignment horizontal="center"/>
    </xf>
    <xf numFmtId="0" fontId="62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horizontal="left" vertical="center" wrapText="1"/>
    </xf>
    <xf numFmtId="0" fontId="62" fillId="0" borderId="18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2" fillId="0" borderId="14" xfId="0" applyFont="1" applyBorder="1" applyAlignment="1">
      <alignment vertical="center"/>
    </xf>
    <xf numFmtId="0" fontId="62" fillId="0" borderId="10" xfId="0" applyFont="1" applyFill="1" applyBorder="1" applyAlignment="1">
      <alignment vertical="center" wrapText="1"/>
    </xf>
    <xf numFmtId="3" fontId="62" fillId="0" borderId="10" xfId="0" applyNumberFormat="1" applyFont="1" applyFill="1" applyBorder="1" applyAlignment="1">
      <alignment horizontal="right" vertical="center" wrapText="1"/>
    </xf>
    <xf numFmtId="3" fontId="54" fillId="33" borderId="11" xfId="0" applyNumberFormat="1" applyFont="1" applyFill="1" applyBorder="1" applyAlignment="1">
      <alignment/>
    </xf>
    <xf numFmtId="3" fontId="54" fillId="33" borderId="12" xfId="0" applyNumberFormat="1" applyFont="1" applyFill="1" applyBorder="1" applyAlignment="1">
      <alignment/>
    </xf>
    <xf numFmtId="4" fontId="54" fillId="33" borderId="12" xfId="0" applyNumberFormat="1" applyFont="1" applyFill="1" applyBorder="1" applyAlignment="1">
      <alignment/>
    </xf>
    <xf numFmtId="3" fontId="54" fillId="33" borderId="15" xfId="0" applyNumberFormat="1" applyFont="1" applyFill="1" applyBorder="1" applyAlignment="1">
      <alignment/>
    </xf>
    <xf numFmtId="3" fontId="54" fillId="33" borderId="17" xfId="0" applyNumberFormat="1" applyFont="1" applyFill="1" applyBorder="1" applyAlignment="1">
      <alignment/>
    </xf>
    <xf numFmtId="4" fontId="54" fillId="33" borderId="17" xfId="0" applyNumberFormat="1" applyFont="1" applyFill="1" applyBorder="1" applyAlignment="1">
      <alignment/>
    </xf>
    <xf numFmtId="0" fontId="60" fillId="0" borderId="12" xfId="0" applyFont="1" applyBorder="1" applyAlignment="1">
      <alignment horizontal="center" vertical="center" wrapText="1"/>
    </xf>
    <xf numFmtId="3" fontId="60" fillId="33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62" fillId="0" borderId="19" xfId="0" applyNumberFormat="1" applyFont="1" applyBorder="1" applyAlignment="1">
      <alignment vertical="center" wrapText="1"/>
    </xf>
    <xf numFmtId="3" fontId="60" fillId="33" borderId="12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/>
    </xf>
    <xf numFmtId="0" fontId="60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0" fillId="0" borderId="19" xfId="0" applyFont="1" applyFill="1" applyBorder="1" applyAlignment="1">
      <alignment horizontal="left" vertical="center" wrapText="1"/>
    </xf>
    <xf numFmtId="3" fontId="54" fillId="33" borderId="20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54" fillId="33" borderId="13" xfId="0" applyNumberFormat="1" applyFont="1" applyFill="1" applyBorder="1" applyAlignment="1">
      <alignment/>
    </xf>
    <xf numFmtId="0" fontId="65" fillId="0" borderId="20" xfId="0" applyFont="1" applyBorder="1" applyAlignment="1">
      <alignment/>
    </xf>
    <xf numFmtId="0" fontId="66" fillId="0" borderId="20" xfId="0" applyFont="1" applyBorder="1" applyAlignment="1">
      <alignment/>
    </xf>
    <xf numFmtId="0" fontId="65" fillId="0" borderId="11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0" xfId="0" applyFont="1" applyFill="1" applyBorder="1" applyAlignment="1">
      <alignment/>
    </xf>
    <xf numFmtId="0" fontId="65" fillId="0" borderId="20" xfId="0" applyFont="1" applyFill="1" applyBorder="1" applyAlignment="1">
      <alignment/>
    </xf>
    <xf numFmtId="0" fontId="65" fillId="0" borderId="11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0" fontId="65" fillId="0" borderId="21" xfId="0" applyFont="1" applyBorder="1" applyAlignment="1">
      <alignment/>
    </xf>
    <xf numFmtId="0" fontId="65" fillId="0" borderId="14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7" fillId="0" borderId="12" xfId="0" applyFont="1" applyBorder="1" applyAlignment="1">
      <alignment horizontal="center" vertical="center" wrapText="1"/>
    </xf>
    <xf numFmtId="3" fontId="67" fillId="0" borderId="12" xfId="0" applyNumberFormat="1" applyFont="1" applyBorder="1" applyAlignment="1">
      <alignment horizontal="center" vertical="center" wrapText="1"/>
    </xf>
    <xf numFmtId="3" fontId="67" fillId="0" borderId="12" xfId="0" applyNumberFormat="1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6" fillId="0" borderId="23" xfId="0" applyFont="1" applyBorder="1" applyAlignment="1">
      <alignment horizontal="center"/>
    </xf>
    <xf numFmtId="0" fontId="66" fillId="0" borderId="23" xfId="0" applyFont="1" applyBorder="1" applyAlignment="1">
      <alignment/>
    </xf>
    <xf numFmtId="0" fontId="60" fillId="0" borderId="23" xfId="0" applyFont="1" applyBorder="1" applyAlignment="1">
      <alignment horizontal="left" vertical="center"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3" fontId="54" fillId="33" borderId="23" xfId="0" applyNumberFormat="1" applyFont="1" applyFill="1" applyBorder="1" applyAlignment="1">
      <alignment/>
    </xf>
    <xf numFmtId="0" fontId="65" fillId="0" borderId="23" xfId="0" applyFon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63" fillId="34" borderId="10" xfId="0" applyNumberFormat="1" applyFont="1" applyFill="1" applyBorder="1" applyAlignment="1">
      <alignment horizontal="right" vertical="center" wrapText="1"/>
    </xf>
    <xf numFmtId="3" fontId="60" fillId="34" borderId="10" xfId="0" applyNumberFormat="1" applyFont="1" applyFill="1" applyBorder="1" applyAlignment="1">
      <alignment horizontal="right" vertical="center" wrapText="1"/>
    </xf>
    <xf numFmtId="0" fontId="63" fillId="34" borderId="10" xfId="0" applyFont="1" applyFill="1" applyBorder="1" applyAlignment="1">
      <alignment horizontal="right" vertical="center" wrapText="1"/>
    </xf>
    <xf numFmtId="3" fontId="0" fillId="34" borderId="17" xfId="0" applyNumberFormat="1" applyFill="1" applyBorder="1" applyAlignment="1">
      <alignment/>
    </xf>
    <xf numFmtId="0" fontId="62" fillId="0" borderId="17" xfId="0" applyFont="1" applyBorder="1" applyAlignment="1">
      <alignment horizontal="left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66" fillId="0" borderId="11" xfId="0" applyFont="1" applyFill="1" applyBorder="1" applyAlignment="1">
      <alignment vertical="center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65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left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vertical="center" wrapText="1"/>
    </xf>
    <xf numFmtId="0" fontId="62" fillId="0" borderId="13" xfId="0" applyFont="1" applyBorder="1" applyAlignment="1">
      <alignment horizontal="center" vertical="center" wrapText="1"/>
    </xf>
    <xf numFmtId="3" fontId="68" fillId="33" borderId="10" xfId="0" applyNumberFormat="1" applyFont="1" applyFill="1" applyBorder="1" applyAlignment="1">
      <alignment horizontal="right" vertical="center" wrapText="1"/>
    </xf>
    <xf numFmtId="0" fontId="56" fillId="0" borderId="11" xfId="0" applyFont="1" applyBorder="1" applyAlignment="1">
      <alignment horizontal="center" vertical="center" wrapText="1"/>
    </xf>
    <xf numFmtId="0" fontId="67" fillId="13" borderId="12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0" fontId="66" fillId="0" borderId="0" xfId="0" applyFont="1" applyFill="1" applyBorder="1" applyAlignment="1">
      <alignment horizontal="left"/>
    </xf>
    <xf numFmtId="4" fontId="65" fillId="0" borderId="0" xfId="0" applyNumberFormat="1" applyFont="1" applyFill="1" applyBorder="1" applyAlignment="1">
      <alignment horizontal="left" vertical="center"/>
    </xf>
    <xf numFmtId="0" fontId="66" fillId="0" borderId="0" xfId="0" applyFont="1" applyFill="1" applyAlignment="1">
      <alignment horizontal="left"/>
    </xf>
    <xf numFmtId="3" fontId="66" fillId="0" borderId="0" xfId="0" applyNumberFormat="1" applyFont="1" applyFill="1" applyAlignment="1">
      <alignment horizontal="left"/>
    </xf>
    <xf numFmtId="3" fontId="66" fillId="0" borderId="0" xfId="0" applyNumberFormat="1" applyFont="1" applyAlignment="1">
      <alignment horizontal="left"/>
    </xf>
    <xf numFmtId="0" fontId="69" fillId="0" borderId="0" xfId="0" applyFont="1" applyAlignment="1">
      <alignment horizontal="left"/>
    </xf>
    <xf numFmtId="3" fontId="66" fillId="0" borderId="0" xfId="0" applyNumberFormat="1" applyFont="1" applyFill="1" applyBorder="1" applyAlignment="1">
      <alignment horizontal="left" vertical="center"/>
    </xf>
    <xf numFmtId="3" fontId="66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/>
    </xf>
    <xf numFmtId="0" fontId="60" fillId="0" borderId="24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center"/>
    </xf>
    <xf numFmtId="0" fontId="66" fillId="0" borderId="19" xfId="0" applyFont="1" applyBorder="1" applyAlignment="1">
      <alignment/>
    </xf>
    <xf numFmtId="0" fontId="60" fillId="0" borderId="19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0" fillId="0" borderId="20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3" fontId="0" fillId="0" borderId="13" xfId="0" applyNumberFormat="1" applyBorder="1" applyAlignment="1">
      <alignment/>
    </xf>
    <xf numFmtId="3" fontId="54" fillId="33" borderId="19" xfId="0" applyNumberFormat="1" applyFont="1" applyFill="1" applyBorder="1" applyAlignment="1">
      <alignment/>
    </xf>
    <xf numFmtId="0" fontId="66" fillId="0" borderId="25" xfId="0" applyFont="1" applyBorder="1" applyAlignment="1">
      <alignment/>
    </xf>
    <xf numFmtId="3" fontId="54" fillId="10" borderId="24" xfId="0" applyNumberFormat="1" applyFont="1" applyFill="1" applyBorder="1" applyAlignment="1">
      <alignment/>
    </xf>
    <xf numFmtId="3" fontId="54" fillId="10" borderId="20" xfId="0" applyNumberFormat="1" applyFont="1" applyFill="1" applyBorder="1" applyAlignment="1">
      <alignment/>
    </xf>
    <xf numFmtId="3" fontId="54" fillId="10" borderId="25" xfId="0" applyNumberFormat="1" applyFont="1" applyFill="1" applyBorder="1" applyAlignment="1">
      <alignment/>
    </xf>
    <xf numFmtId="3" fontId="54" fillId="10" borderId="11" xfId="0" applyNumberFormat="1" applyFont="1" applyFill="1" applyBorder="1" applyAlignment="1">
      <alignment/>
    </xf>
    <xf numFmtId="0" fontId="66" fillId="0" borderId="13" xfId="0" applyFont="1" applyBorder="1" applyAlignment="1">
      <alignment/>
    </xf>
    <xf numFmtId="0" fontId="60" fillId="0" borderId="25" xfId="0" applyFont="1" applyBorder="1" applyAlignment="1">
      <alignment horizontal="left" vertical="center" wrapText="1"/>
    </xf>
    <xf numFmtId="3" fontId="54" fillId="10" borderId="12" xfId="0" applyNumberFormat="1" applyFont="1" applyFill="1" applyBorder="1" applyAlignment="1">
      <alignment/>
    </xf>
    <xf numFmtId="0" fontId="70" fillId="0" borderId="0" xfId="0" applyFont="1" applyAlignment="1">
      <alignment horizontal="left"/>
    </xf>
    <xf numFmtId="0" fontId="65" fillId="0" borderId="24" xfId="0" applyFont="1" applyBorder="1" applyAlignment="1">
      <alignment/>
    </xf>
    <xf numFmtId="49" fontId="66" fillId="0" borderId="0" xfId="0" applyNumberFormat="1" applyFont="1" applyAlignment="1">
      <alignment horizontal="left"/>
    </xf>
    <xf numFmtId="49" fontId="66" fillId="0" borderId="0" xfId="0" applyNumberFormat="1" applyFont="1" applyFill="1" applyAlignment="1">
      <alignment horizontal="left"/>
    </xf>
    <xf numFmtId="49" fontId="66" fillId="0" borderId="0" xfId="0" applyNumberFormat="1" applyFont="1" applyFill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66" fillId="0" borderId="0" xfId="0" applyNumberFormat="1" applyFont="1" applyFill="1" applyBorder="1" applyAlignment="1">
      <alignment horizontal="left" vertical="center"/>
    </xf>
    <xf numFmtId="49" fontId="66" fillId="34" borderId="0" xfId="0" applyNumberFormat="1" applyFont="1" applyFill="1" applyAlignment="1">
      <alignment horizontal="left"/>
    </xf>
    <xf numFmtId="3" fontId="0" fillId="34" borderId="13" xfId="0" applyNumberFormat="1" applyFill="1" applyBorder="1" applyAlignment="1">
      <alignment/>
    </xf>
    <xf numFmtId="3" fontId="62" fillId="2" borderId="11" xfId="0" applyNumberFormat="1" applyFont="1" applyFill="1" applyBorder="1" applyAlignment="1">
      <alignment horizontal="center" vertical="center" wrapText="1"/>
    </xf>
    <xf numFmtId="3" fontId="62" fillId="5" borderId="12" xfId="0" applyNumberFormat="1" applyFont="1" applyFill="1" applyBorder="1" applyAlignment="1">
      <alignment horizontal="right" vertical="center" wrapText="1"/>
    </xf>
    <xf numFmtId="0" fontId="67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right" vertical="center"/>
    </xf>
    <xf numFmtId="4" fontId="66" fillId="0" borderId="0" xfId="0" applyNumberFormat="1" applyFont="1" applyFill="1" applyBorder="1" applyAlignment="1">
      <alignment horizontal="left" vertical="center"/>
    </xf>
    <xf numFmtId="3" fontId="62" fillId="0" borderId="10" xfId="0" applyNumberFormat="1" applyFont="1" applyBorder="1" applyAlignment="1">
      <alignment horizontal="right" vertical="center" wrapText="1"/>
    </xf>
    <xf numFmtId="3" fontId="68" fillId="34" borderId="10" xfId="0" applyNumberFormat="1" applyFont="1" applyFill="1" applyBorder="1" applyAlignment="1">
      <alignment horizontal="right" vertical="center" wrapText="1"/>
    </xf>
    <xf numFmtId="3" fontId="60" fillId="34" borderId="12" xfId="0" applyNumberFormat="1" applyFont="1" applyFill="1" applyBorder="1" applyAlignment="1">
      <alignment horizontal="right" vertical="center" wrapText="1"/>
    </xf>
    <xf numFmtId="0" fontId="71" fillId="0" borderId="13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right" vertical="center" wrapText="1"/>
    </xf>
    <xf numFmtId="0" fontId="60" fillId="0" borderId="25" xfId="0" applyFont="1" applyFill="1" applyBorder="1" applyAlignment="1">
      <alignment horizontal="left" vertical="center" wrapText="1"/>
    </xf>
    <xf numFmtId="3" fontId="62" fillId="2" borderId="11" xfId="0" applyNumberFormat="1" applyFont="1" applyFill="1" applyBorder="1" applyAlignment="1">
      <alignment horizontal="right" vertical="center" wrapText="1"/>
    </xf>
    <xf numFmtId="3" fontId="62" fillId="35" borderId="10" xfId="0" applyNumberFormat="1" applyFont="1" applyFill="1" applyBorder="1" applyAlignment="1">
      <alignment horizontal="right" vertical="center" wrapText="1"/>
    </xf>
    <xf numFmtId="3" fontId="56" fillId="36" borderId="10" xfId="0" applyNumberFormat="1" applyFont="1" applyFill="1" applyBorder="1" applyAlignment="1">
      <alignment horizontal="right" vertical="center" wrapText="1"/>
    </xf>
    <xf numFmtId="0" fontId="62" fillId="36" borderId="11" xfId="0" applyFont="1" applyFill="1" applyBorder="1" applyAlignment="1">
      <alignment vertical="center" wrapText="1"/>
    </xf>
    <xf numFmtId="0" fontId="56" fillId="36" borderId="19" xfId="0" applyFont="1" applyFill="1" applyBorder="1" applyAlignment="1">
      <alignment vertical="center" wrapText="1"/>
    </xf>
    <xf numFmtId="3" fontId="56" fillId="36" borderId="11" xfId="0" applyNumberFormat="1" applyFont="1" applyFill="1" applyBorder="1" applyAlignment="1">
      <alignment vertical="center" wrapText="1"/>
    </xf>
    <xf numFmtId="3" fontId="56" fillId="36" borderId="19" xfId="0" applyNumberFormat="1" applyFont="1" applyFill="1" applyBorder="1" applyAlignment="1">
      <alignment vertical="center" wrapText="1"/>
    </xf>
    <xf numFmtId="3" fontId="56" fillId="36" borderId="14" xfId="0" applyNumberFormat="1" applyFont="1" applyFill="1" applyBorder="1" applyAlignment="1">
      <alignment vertical="center" wrapText="1"/>
    </xf>
    <xf numFmtId="0" fontId="60" fillId="36" borderId="13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vertical="center" wrapText="1"/>
    </xf>
    <xf numFmtId="0" fontId="56" fillId="36" borderId="10" xfId="0" applyFont="1" applyFill="1" applyBorder="1" applyAlignment="1">
      <alignment vertical="center" wrapText="1"/>
    </xf>
    <xf numFmtId="3" fontId="72" fillId="36" borderId="10" xfId="0" applyNumberFormat="1" applyFont="1" applyFill="1" applyBorder="1" applyAlignment="1">
      <alignment horizontal="right" vertical="center" wrapText="1"/>
    </xf>
    <xf numFmtId="3" fontId="73" fillId="36" borderId="10" xfId="0" applyNumberFormat="1" applyFont="1" applyFill="1" applyBorder="1" applyAlignment="1">
      <alignment horizontal="right" vertical="center" wrapText="1"/>
    </xf>
    <xf numFmtId="3" fontId="74" fillId="36" borderId="10" xfId="0" applyNumberFormat="1" applyFont="1" applyFill="1" applyBorder="1" applyAlignment="1">
      <alignment horizontal="right" vertical="center" wrapText="1"/>
    </xf>
    <xf numFmtId="0" fontId="60" fillId="36" borderId="13" xfId="0" applyFont="1" applyFill="1" applyBorder="1" applyAlignment="1">
      <alignment vertical="center" wrapText="1"/>
    </xf>
    <xf numFmtId="0" fontId="62" fillId="0" borderId="17" xfId="0" applyFont="1" applyBorder="1" applyAlignment="1">
      <alignment horizontal="left" vertical="center" wrapText="1"/>
    </xf>
    <xf numFmtId="3" fontId="54" fillId="0" borderId="17" xfId="0" applyNumberFormat="1" applyFont="1" applyBorder="1" applyAlignment="1">
      <alignment/>
    </xf>
    <xf numFmtId="3" fontId="54" fillId="34" borderId="17" xfId="0" applyNumberFormat="1" applyFont="1" applyFill="1" applyBorder="1" applyAlignment="1">
      <alignment/>
    </xf>
    <xf numFmtId="0" fontId="54" fillId="7" borderId="14" xfId="0" applyFont="1" applyFill="1" applyBorder="1" applyAlignment="1">
      <alignment horizontal="center"/>
    </xf>
    <xf numFmtId="3" fontId="54" fillId="7" borderId="11" xfId="0" applyNumberFormat="1" applyFont="1" applyFill="1" applyBorder="1" applyAlignment="1">
      <alignment/>
    </xf>
    <xf numFmtId="0" fontId="62" fillId="37" borderId="10" xfId="0" applyFont="1" applyFill="1" applyBorder="1" applyAlignment="1">
      <alignment vertical="center" wrapText="1"/>
    </xf>
    <xf numFmtId="3" fontId="62" fillId="13" borderId="10" xfId="0" applyNumberFormat="1" applyFont="1" applyFill="1" applyBorder="1" applyAlignment="1">
      <alignment vertical="center" wrapText="1"/>
    </xf>
    <xf numFmtId="3" fontId="56" fillId="13" borderId="10" xfId="0" applyNumberFormat="1" applyFont="1" applyFill="1" applyBorder="1" applyAlignment="1">
      <alignment vertical="center" wrapText="1"/>
    </xf>
    <xf numFmtId="0" fontId="62" fillId="0" borderId="25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68" fillId="0" borderId="12" xfId="0" applyFont="1" applyBorder="1" applyAlignment="1">
      <alignment horizontal="center" vertical="center"/>
    </xf>
    <xf numFmtId="3" fontId="0" fillId="0" borderId="25" xfId="0" applyNumberFormat="1" applyBorder="1" applyAlignment="1">
      <alignment/>
    </xf>
    <xf numFmtId="0" fontId="62" fillId="0" borderId="14" xfId="0" applyFont="1" applyBorder="1" applyAlignment="1">
      <alignment horizontal="left" vertical="center" wrapText="1"/>
    </xf>
    <xf numFmtId="3" fontId="0" fillId="34" borderId="11" xfId="0" applyNumberFormat="1" applyFill="1" applyBorder="1" applyAlignment="1">
      <alignment/>
    </xf>
    <xf numFmtId="0" fontId="60" fillId="0" borderId="11" xfId="0" applyFont="1" applyFill="1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center" wrapText="1"/>
    </xf>
    <xf numFmtId="0" fontId="58" fillId="7" borderId="25" xfId="0" applyFont="1" applyFill="1" applyBorder="1" applyAlignment="1">
      <alignment horizontal="center" vertical="center"/>
    </xf>
    <xf numFmtId="0" fontId="58" fillId="7" borderId="12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68" fillId="5" borderId="24" xfId="0" applyFont="1" applyFill="1" applyBorder="1" applyAlignment="1">
      <alignment horizontal="center" vertical="center" wrapText="1"/>
    </xf>
    <xf numFmtId="3" fontId="62" fillId="5" borderId="11" xfId="0" applyNumberFormat="1" applyFont="1" applyFill="1" applyBorder="1" applyAlignment="1">
      <alignment horizontal="right" vertical="center" wrapText="1"/>
    </xf>
    <xf numFmtId="3" fontId="54" fillId="7" borderId="12" xfId="0" applyNumberFormat="1" applyFont="1" applyFill="1" applyBorder="1" applyAlignment="1">
      <alignment/>
    </xf>
    <xf numFmtId="14" fontId="0" fillId="0" borderId="26" xfId="0" applyNumberFormat="1" applyFont="1" applyBorder="1" applyAlignment="1" quotePrefix="1">
      <alignment horizontal="center"/>
    </xf>
    <xf numFmtId="0" fontId="56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right" vertical="center" wrapText="1"/>
    </xf>
    <xf numFmtId="3" fontId="54" fillId="11" borderId="11" xfId="0" applyNumberFormat="1" applyFont="1" applyFill="1" applyBorder="1" applyAlignment="1">
      <alignment/>
    </xf>
    <xf numFmtId="0" fontId="67" fillId="11" borderId="12" xfId="0" applyFont="1" applyFill="1" applyBorder="1" applyAlignment="1">
      <alignment horizontal="center" vertical="center"/>
    </xf>
    <xf numFmtId="0" fontId="62" fillId="0" borderId="14" xfId="0" applyFont="1" applyBorder="1" applyAlignment="1">
      <alignment vertical="center" wrapText="1"/>
    </xf>
    <xf numFmtId="0" fontId="62" fillId="0" borderId="25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58" fillId="7" borderId="25" xfId="0" applyFont="1" applyFill="1" applyBorder="1" applyAlignment="1">
      <alignment horizontal="center" vertical="center"/>
    </xf>
    <xf numFmtId="0" fontId="58" fillId="7" borderId="12" xfId="0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62" fillId="2" borderId="14" xfId="0" applyFont="1" applyFill="1" applyBorder="1" applyAlignment="1">
      <alignment horizontal="center" vertical="center" wrapText="1"/>
    </xf>
    <xf numFmtId="0" fontId="62" fillId="2" borderId="25" xfId="0" applyFont="1" applyFill="1" applyBorder="1" applyAlignment="1">
      <alignment horizontal="center" vertical="center" wrapText="1"/>
    </xf>
    <xf numFmtId="0" fontId="62" fillId="2" borderId="12" xfId="0" applyFont="1" applyFill="1" applyBorder="1" applyAlignment="1">
      <alignment horizontal="center" vertical="center" wrapText="1"/>
    </xf>
    <xf numFmtId="0" fontId="68" fillId="5" borderId="14" xfId="0" applyFont="1" applyFill="1" applyBorder="1" applyAlignment="1">
      <alignment horizontal="center" vertical="center" wrapText="1"/>
    </xf>
    <xf numFmtId="0" fontId="68" fillId="5" borderId="25" xfId="0" applyFont="1" applyFill="1" applyBorder="1" applyAlignment="1">
      <alignment horizontal="center" vertical="center" wrapText="1"/>
    </xf>
    <xf numFmtId="0" fontId="68" fillId="5" borderId="12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3" fontId="62" fillId="7" borderId="14" xfId="0" applyNumberFormat="1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3" fontId="54" fillId="7" borderId="14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77" fillId="0" borderId="0" xfId="0" applyFont="1" applyAlignment="1">
      <alignment horizontal="center" vertical="center"/>
    </xf>
    <xf numFmtId="0" fontId="75" fillId="0" borderId="0" xfId="0" applyFont="1" applyAlignment="1">
      <alignment horizontal="left"/>
    </xf>
    <xf numFmtId="0" fontId="56" fillId="36" borderId="14" xfId="0" applyFont="1" applyFill="1" applyBorder="1" applyAlignment="1">
      <alignment vertical="center" wrapText="1"/>
    </xf>
    <xf numFmtId="0" fontId="56" fillId="36" borderId="25" xfId="0" applyFont="1" applyFill="1" applyBorder="1" applyAlignment="1">
      <alignment vertical="center" wrapText="1"/>
    </xf>
    <xf numFmtId="0" fontId="56" fillId="36" borderId="12" xfId="0" applyFont="1" applyFill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9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4.28125" style="2" customWidth="1"/>
    <col min="2" max="2" width="6.421875" style="2" customWidth="1"/>
    <col min="3" max="3" width="21.57421875" style="2" customWidth="1"/>
    <col min="4" max="4" width="12.28125" style="2" customWidth="1"/>
    <col min="5" max="5" width="9.140625" style="2" customWidth="1"/>
    <col min="6" max="6" width="10.28125" style="2" customWidth="1"/>
    <col min="7" max="7" width="12.00390625" style="2" customWidth="1"/>
    <col min="8" max="8" width="15.57421875" style="129" customWidth="1"/>
    <col min="9" max="16384" width="8.8515625" style="2" customWidth="1"/>
  </cols>
  <sheetData>
    <row r="1" spans="2:6" ht="14.25" customHeight="1">
      <c r="B1" s="240"/>
      <c r="C1" s="240"/>
      <c r="D1" s="240"/>
      <c r="E1" s="240"/>
      <c r="F1" s="240"/>
    </row>
    <row r="2" spans="1:7" ht="15" customHeight="1">
      <c r="A2" s="241" t="s">
        <v>308</v>
      </c>
      <c r="B2" s="241"/>
      <c r="C2" s="241"/>
      <c r="D2" s="241"/>
      <c r="E2" s="241"/>
      <c r="F2" s="241"/>
      <c r="G2" s="241"/>
    </row>
    <row r="3" ht="15">
      <c r="A3" s="3"/>
    </row>
    <row r="4" spans="2:4" ht="15">
      <c r="B4" s="4" t="s">
        <v>166</v>
      </c>
      <c r="C4" s="218" t="s">
        <v>379</v>
      </c>
      <c r="D4" s="5"/>
    </row>
    <row r="5" ht="15">
      <c r="A5" s="3"/>
    </row>
    <row r="6" spans="1:7" ht="15.75">
      <c r="A6" s="235" t="s">
        <v>376</v>
      </c>
      <c r="B6" s="235"/>
      <c r="C6" s="235"/>
      <c r="D6" s="235"/>
      <c r="E6" s="235"/>
      <c r="F6" s="235"/>
      <c r="G6" s="235"/>
    </row>
    <row r="7" spans="3:11" ht="15">
      <c r="C7" s="6"/>
      <c r="F7" s="51"/>
      <c r="K7" s="97"/>
    </row>
    <row r="8" spans="2:7" ht="15" customHeight="1">
      <c r="B8" s="228"/>
      <c r="C8" s="228"/>
      <c r="D8" s="228"/>
      <c r="E8" s="228"/>
      <c r="F8" s="228"/>
      <c r="G8" s="228"/>
    </row>
    <row r="9" spans="3:8" ht="15.75" thickBot="1">
      <c r="C9" s="6"/>
      <c r="E9" s="63"/>
      <c r="F9" s="63"/>
      <c r="H9" s="157"/>
    </row>
    <row r="10" spans="1:8" ht="27.75" thickBot="1">
      <c r="A10" s="7" t="s">
        <v>0</v>
      </c>
      <c r="B10" s="8" t="s">
        <v>1</v>
      </c>
      <c r="C10" s="8" t="s">
        <v>165</v>
      </c>
      <c r="D10" s="8" t="s">
        <v>2</v>
      </c>
      <c r="E10" s="94" t="s">
        <v>3</v>
      </c>
      <c r="F10" s="95" t="s">
        <v>4</v>
      </c>
      <c r="G10" s="7" t="s">
        <v>5</v>
      </c>
      <c r="H10" s="130"/>
    </row>
    <row r="11" spans="1:8" ht="15.75" thickBot="1">
      <c r="A11" s="195"/>
      <c r="B11" s="226" t="s">
        <v>251</v>
      </c>
      <c r="C11" s="227"/>
      <c r="D11" s="196">
        <f>SUM(D47,D40,D37,D31,D25,D20,D15,D70,D57,D53)</f>
        <v>2845499</v>
      </c>
      <c r="E11" s="196">
        <f>SUM(E47,E40,E37,E31,E25,E20,E15,E70,E57,E53)</f>
        <v>108761</v>
      </c>
      <c r="F11" s="221">
        <f>SUM(F47,F40,F37,F31,F25,F20,F15,F70,F57,F53)</f>
        <v>0</v>
      </c>
      <c r="G11" s="196">
        <f>SUM(G47,G40,G37,G31,G25,G20,G15,G70,G57,G53)</f>
        <v>2954260</v>
      </c>
      <c r="H11" s="131"/>
    </row>
    <row r="12" spans="1:8" ht="15.75" thickBot="1">
      <c r="A12" s="195"/>
      <c r="B12" s="210"/>
      <c r="C12" s="211"/>
      <c r="D12" s="217"/>
      <c r="E12" s="238"/>
      <c r="F12" s="239"/>
      <c r="G12" s="217"/>
      <c r="H12" s="131"/>
    </row>
    <row r="13" spans="1:8" ht="15" thickBot="1">
      <c r="A13" s="39"/>
      <c r="B13" s="169">
        <v>6</v>
      </c>
      <c r="C13" s="204" t="s">
        <v>351</v>
      </c>
      <c r="D13" s="56">
        <f>D15+D20+D25+D31+D37+D40+D47+D53</f>
        <v>2815499</v>
      </c>
      <c r="E13" s="56">
        <f>E15+E20+E25+E31+E37+E40+E47+E53</f>
        <v>0</v>
      </c>
      <c r="F13" s="56">
        <f>F15+F20+F25+F31+F37+F40+F47+F53</f>
        <v>0</v>
      </c>
      <c r="G13" s="56">
        <f>G15+G20+G25+G31+G37+G40+G47+G53</f>
        <v>2815499</v>
      </c>
      <c r="H13" s="131"/>
    </row>
    <row r="14" spans="1:8" ht="39.75" thickBot="1">
      <c r="A14" s="39"/>
      <c r="B14" s="169">
        <v>63</v>
      </c>
      <c r="C14" s="209" t="s">
        <v>352</v>
      </c>
      <c r="D14" s="56">
        <f>D15+D20</f>
        <v>1620</v>
      </c>
      <c r="E14" s="56">
        <f>E15+E20</f>
        <v>0</v>
      </c>
      <c r="F14" s="56">
        <f>F15+F20</f>
        <v>0</v>
      </c>
      <c r="G14" s="56">
        <f>G15+G20</f>
        <v>1620</v>
      </c>
      <c r="H14" s="131"/>
    </row>
    <row r="15" spans="1:8" ht="15" thickBot="1">
      <c r="A15" s="86" t="s">
        <v>7</v>
      </c>
      <c r="B15" s="79">
        <v>632</v>
      </c>
      <c r="C15" s="40" t="s">
        <v>167</v>
      </c>
      <c r="D15" s="56">
        <f>SUM(D16+D18)</f>
        <v>0</v>
      </c>
      <c r="E15" s="56">
        <f>SUM(E16+E18)</f>
        <v>0</v>
      </c>
      <c r="F15" s="56">
        <f>SUM(F16+F18)</f>
        <v>0</v>
      </c>
      <c r="G15" s="56">
        <f>SUM(G16+G18)</f>
        <v>0</v>
      </c>
      <c r="H15" s="131"/>
    </row>
    <row r="16" spans="1:8" ht="14.25" customHeight="1" thickBot="1">
      <c r="A16" s="88"/>
      <c r="B16" s="79">
        <v>6323</v>
      </c>
      <c r="C16" s="37" t="s">
        <v>241</v>
      </c>
      <c r="D16" s="56">
        <f>SUM(D17)</f>
        <v>0</v>
      </c>
      <c r="E16" s="56">
        <f>SUM(E17)</f>
        <v>0</v>
      </c>
      <c r="F16" s="56">
        <f>SUM(F17)</f>
        <v>0</v>
      </c>
      <c r="G16" s="56">
        <f>SUM(G17)</f>
        <v>0</v>
      </c>
      <c r="H16" s="131"/>
    </row>
    <row r="17" spans="1:8" ht="14.25">
      <c r="A17" s="87"/>
      <c r="B17" s="78">
        <v>63231</v>
      </c>
      <c r="C17" s="44" t="s">
        <v>241</v>
      </c>
      <c r="D17" s="45"/>
      <c r="E17" s="74">
        <f>IF(D17-G17&lt;0,-(D17-G17),"")</f>
      </c>
      <c r="F17" s="74">
        <f>IF(D17-G17&gt;0,(D17-G17),"")</f>
      </c>
      <c r="G17" s="106"/>
      <c r="H17" s="131"/>
    </row>
    <row r="18" spans="1:8" ht="14.25">
      <c r="A18" s="98"/>
      <c r="B18" s="104">
        <v>6324</v>
      </c>
      <c r="C18" s="100" t="s">
        <v>289</v>
      </c>
      <c r="D18" s="103">
        <f>SUM(D19)</f>
        <v>0</v>
      </c>
      <c r="E18" s="103">
        <f>SUM(E19)</f>
        <v>0</v>
      </c>
      <c r="F18" s="103">
        <f>SUM(F19)</f>
        <v>0</v>
      </c>
      <c r="G18" s="103">
        <f>SUM(G19)</f>
        <v>0</v>
      </c>
      <c r="H18" s="131"/>
    </row>
    <row r="19" spans="1:8" ht="14.25">
      <c r="A19" s="98"/>
      <c r="B19" s="99">
        <v>63241</v>
      </c>
      <c r="C19" s="100" t="s">
        <v>289</v>
      </c>
      <c r="D19" s="101"/>
      <c r="E19" s="103">
        <f>IF(D19-G19&lt;0,-(D19-G19),"")</f>
      </c>
      <c r="F19" s="103">
        <f>IF(D19-G19&gt;0,(D19-G19),"")</f>
      </c>
      <c r="G19" s="102"/>
      <c r="H19" s="131"/>
    </row>
    <row r="20" spans="1:8" ht="15" thickBot="1">
      <c r="A20" s="91" t="s">
        <v>9</v>
      </c>
      <c r="B20" s="85">
        <v>636</v>
      </c>
      <c r="C20" s="42" t="s">
        <v>167</v>
      </c>
      <c r="D20" s="58">
        <f>SUM(D21)</f>
        <v>1620</v>
      </c>
      <c r="E20" s="58">
        <f>SUM(E21)</f>
        <v>0</v>
      </c>
      <c r="F20" s="58">
        <f>SUM(F21)</f>
        <v>0</v>
      </c>
      <c r="G20" s="58">
        <f>SUM(G21)</f>
        <v>1620</v>
      </c>
      <c r="H20" s="131"/>
    </row>
    <row r="21" spans="1:8" ht="27" thickBot="1">
      <c r="A21" s="88"/>
      <c r="B21" s="79">
        <v>6361</v>
      </c>
      <c r="C21" s="41" t="s">
        <v>329</v>
      </c>
      <c r="D21" s="56">
        <f>SUM(D22:D23)</f>
        <v>1620</v>
      </c>
      <c r="E21" s="56">
        <f>SUM(E22:E23)</f>
        <v>0</v>
      </c>
      <c r="F21" s="56">
        <f>SUM(F22:F23)</f>
        <v>0</v>
      </c>
      <c r="G21" s="56">
        <f>SUM(G22:G23)</f>
        <v>1620</v>
      </c>
      <c r="H21" s="131"/>
    </row>
    <row r="22" spans="1:8" ht="39.75" thickBot="1">
      <c r="A22" s="86"/>
      <c r="B22" s="80">
        <v>63612</v>
      </c>
      <c r="C22" s="61" t="s">
        <v>330</v>
      </c>
      <c r="D22" s="66">
        <v>1620</v>
      </c>
      <c r="E22" s="55">
        <f>IF(D22-G22&lt;0,-(D22-G22),"")</f>
      </c>
      <c r="F22" s="55">
        <f>IF(D22-G22&gt;0,(D22-G22),"")</f>
      </c>
      <c r="G22" s="66">
        <v>1620</v>
      </c>
      <c r="H22" s="131"/>
    </row>
    <row r="23" spans="1:8" ht="15" thickBot="1">
      <c r="A23" s="88"/>
      <c r="B23" s="80"/>
      <c r="C23" s="41"/>
      <c r="D23" s="38"/>
      <c r="E23" s="55">
        <f>IF(D23-G23&lt;0,-(D23-G23),"")</f>
      </c>
      <c r="F23" s="55">
        <f>IF(D23-G23&gt;0,(D23-G23),"")</f>
      </c>
      <c r="G23" s="107">
        <v>0</v>
      </c>
      <c r="H23" s="131"/>
    </row>
    <row r="24" spans="1:8" ht="15" thickBot="1">
      <c r="A24" s="87"/>
      <c r="B24" s="77">
        <v>64</v>
      </c>
      <c r="C24" s="192" t="s">
        <v>353</v>
      </c>
      <c r="D24" s="193">
        <f>D25</f>
        <v>30</v>
      </c>
      <c r="E24" s="59"/>
      <c r="F24" s="59"/>
      <c r="G24" s="193">
        <f>G25</f>
        <v>30</v>
      </c>
      <c r="H24" s="131"/>
    </row>
    <row r="25" spans="1:8" ht="15" thickBot="1">
      <c r="A25" s="92" t="s">
        <v>11</v>
      </c>
      <c r="B25" s="77">
        <v>641</v>
      </c>
      <c r="C25" s="47" t="s">
        <v>167</v>
      </c>
      <c r="D25" s="59">
        <f>SUM(D26,D28)</f>
        <v>30</v>
      </c>
      <c r="E25" s="59">
        <f>SUM(E26,E28)</f>
        <v>0</v>
      </c>
      <c r="F25" s="59">
        <f>SUM(F26,F28)</f>
        <v>0</v>
      </c>
      <c r="G25" s="59">
        <f>SUM(G26,G28)</f>
        <v>30</v>
      </c>
      <c r="H25" s="131"/>
    </row>
    <row r="26" spans="1:8" ht="15" thickBot="1">
      <c r="A26" s="87"/>
      <c r="B26" s="77">
        <v>6413</v>
      </c>
      <c r="C26" s="44" t="s">
        <v>242</v>
      </c>
      <c r="D26" s="59">
        <f>SUM(D27)</f>
        <v>30</v>
      </c>
      <c r="E26" s="59">
        <f>SUM(E27)</f>
        <v>0</v>
      </c>
      <c r="F26" s="59">
        <f>SUM(F27)</f>
        <v>0</v>
      </c>
      <c r="G26" s="59">
        <f>SUM(G27)</f>
        <v>30</v>
      </c>
      <c r="H26" s="131"/>
    </row>
    <row r="27" spans="1:8" ht="15" thickBot="1">
      <c r="A27" s="87"/>
      <c r="B27" s="78">
        <v>64132</v>
      </c>
      <c r="C27" s="44" t="s">
        <v>242</v>
      </c>
      <c r="D27" s="45">
        <v>30</v>
      </c>
      <c r="E27" s="55">
        <f>IF(D27-G27&lt;0,-(D27-G27),"")</f>
      </c>
      <c r="F27" s="55">
        <f>IF(D27-G27&gt;0,(D27-G27),"")</f>
      </c>
      <c r="G27" s="106">
        <v>30</v>
      </c>
      <c r="H27" s="131"/>
    </row>
    <row r="28" spans="1:8" ht="15" thickBot="1">
      <c r="A28" s="87"/>
      <c r="B28" s="77">
        <v>6415</v>
      </c>
      <c r="C28" s="44" t="s">
        <v>292</v>
      </c>
      <c r="D28" s="59">
        <f>SUM(D29)</f>
        <v>0</v>
      </c>
      <c r="E28" s="55">
        <f>SUM(E29)</f>
        <v>0</v>
      </c>
      <c r="F28" s="55">
        <f>SUM(F29)</f>
        <v>0</v>
      </c>
      <c r="G28" s="59">
        <f>SUM(G29)</f>
        <v>0</v>
      </c>
      <c r="H28" s="131"/>
    </row>
    <row r="29" spans="1:8" ht="15" thickBot="1">
      <c r="A29" s="87"/>
      <c r="B29" s="78">
        <v>64151</v>
      </c>
      <c r="C29" s="44" t="s">
        <v>292</v>
      </c>
      <c r="D29" s="45">
        <v>0</v>
      </c>
      <c r="E29" s="55">
        <f>IF(D29-G29&lt;0,-(D29-G29),"")</f>
      </c>
      <c r="F29" s="55">
        <f>IF(D29-G29&gt;0,(D29-G29),"")</f>
      </c>
      <c r="G29" s="45">
        <v>0</v>
      </c>
      <c r="H29" s="131"/>
    </row>
    <row r="30" spans="1:8" ht="53.25" thickBot="1">
      <c r="A30" s="92"/>
      <c r="B30" s="77">
        <v>65</v>
      </c>
      <c r="C30" s="192" t="s">
        <v>361</v>
      </c>
      <c r="D30" s="193">
        <f>D31</f>
        <v>1888971</v>
      </c>
      <c r="E30" s="59">
        <f>E31</f>
        <v>0</v>
      </c>
      <c r="F30" s="59">
        <f>F31</f>
        <v>0</v>
      </c>
      <c r="G30" s="193">
        <f>G31</f>
        <v>1888971</v>
      </c>
      <c r="H30" s="131"/>
    </row>
    <row r="31" spans="1:9" ht="15" thickBot="1">
      <c r="A31" s="92" t="s">
        <v>13</v>
      </c>
      <c r="B31" s="77">
        <v>652</v>
      </c>
      <c r="C31" s="47" t="s">
        <v>167</v>
      </c>
      <c r="D31" s="59">
        <f>SUM(D32)</f>
        <v>1888971</v>
      </c>
      <c r="E31" s="59">
        <f>SUM(E32)</f>
        <v>0</v>
      </c>
      <c r="F31" s="59">
        <f>SUM(F32)</f>
        <v>0</v>
      </c>
      <c r="G31" s="59">
        <f>SUM(G32)</f>
        <v>1888971</v>
      </c>
      <c r="H31" s="131"/>
      <c r="I31" s="5"/>
    </row>
    <row r="32" spans="1:8" ht="15" thickBot="1">
      <c r="A32" s="87"/>
      <c r="B32" s="77">
        <v>6526</v>
      </c>
      <c r="C32" s="44" t="s">
        <v>244</v>
      </c>
      <c r="D32" s="59">
        <f>SUM(D33:D35)</f>
        <v>1888971</v>
      </c>
      <c r="E32" s="59">
        <f>SUM(E33:E35)</f>
        <v>0</v>
      </c>
      <c r="F32" s="59">
        <f>SUM(F33:F35)</f>
        <v>0</v>
      </c>
      <c r="G32" s="59">
        <f>SUM(G33:G35)</f>
        <v>1888971</v>
      </c>
      <c r="H32" s="131"/>
    </row>
    <row r="33" spans="1:8" ht="27" thickBot="1">
      <c r="A33" s="87"/>
      <c r="B33" s="78">
        <v>65264</v>
      </c>
      <c r="C33" s="48" t="s">
        <v>243</v>
      </c>
      <c r="D33" s="45">
        <v>1888971</v>
      </c>
      <c r="E33" s="55">
        <f>IF(D33-G33&lt;0,-(D33-G33),"")</f>
      </c>
      <c r="F33" s="55">
        <f>IF(D33-G33&gt;0,(D33-G33),"")</f>
      </c>
      <c r="G33" s="45">
        <v>1888971</v>
      </c>
      <c r="H33" s="161"/>
    </row>
    <row r="34" spans="1:8" ht="15" thickBot="1">
      <c r="A34" s="87"/>
      <c r="B34" s="78">
        <v>65267</v>
      </c>
      <c r="C34" s="44" t="s">
        <v>304</v>
      </c>
      <c r="D34" s="45">
        <v>0</v>
      </c>
      <c r="E34" s="55">
        <f>IF(D34-G34&lt;0,-(D34-G34),"")</f>
      </c>
      <c r="F34" s="55">
        <f>IF(D34-G34&gt;0,(D34-G34),"")</f>
      </c>
      <c r="G34" s="106">
        <v>0</v>
      </c>
      <c r="H34" s="131"/>
    </row>
    <row r="35" spans="1:8" ht="15" thickBot="1">
      <c r="A35" s="87"/>
      <c r="B35" s="78">
        <v>65269</v>
      </c>
      <c r="C35" s="44" t="s">
        <v>311</v>
      </c>
      <c r="D35" s="45">
        <v>0</v>
      </c>
      <c r="E35" s="55">
        <f>IF(D35-G35&lt;0,-(D35-G35),"")</f>
      </c>
      <c r="F35" s="55">
        <f>IF(D35-G35&gt;0,(D35-G35),"")</f>
      </c>
      <c r="G35" s="106">
        <v>0</v>
      </c>
      <c r="H35" s="131"/>
    </row>
    <row r="36" spans="1:8" ht="39.75" thickBot="1">
      <c r="A36" s="92"/>
      <c r="B36" s="77">
        <v>66</v>
      </c>
      <c r="C36" s="192" t="s">
        <v>354</v>
      </c>
      <c r="D36" s="193">
        <f>D37+D40</f>
        <v>12000</v>
      </c>
      <c r="E36" s="59">
        <f>E37+E40</f>
        <v>0</v>
      </c>
      <c r="F36" s="59">
        <f>F37+F40</f>
        <v>0</v>
      </c>
      <c r="G36" s="193">
        <f>G37+G40</f>
        <v>12000</v>
      </c>
      <c r="H36" s="131"/>
    </row>
    <row r="37" spans="1:8" ht="15" thickBot="1">
      <c r="A37" s="92" t="s">
        <v>15</v>
      </c>
      <c r="B37" s="77">
        <v>661</v>
      </c>
      <c r="C37" s="47" t="s">
        <v>167</v>
      </c>
      <c r="D37" s="59">
        <f>SUM(D38)</f>
        <v>12000</v>
      </c>
      <c r="E37" s="59">
        <f aca="true" t="shared" si="0" ref="E37:G38">SUM(E38)</f>
        <v>0</v>
      </c>
      <c r="F37" s="59">
        <f t="shared" si="0"/>
        <v>0</v>
      </c>
      <c r="G37" s="59">
        <f>SUM(G38)</f>
        <v>12000</v>
      </c>
      <c r="H37" s="131"/>
    </row>
    <row r="38" spans="1:8" ht="15" thickBot="1">
      <c r="A38" s="87"/>
      <c r="B38" s="77">
        <v>6615</v>
      </c>
      <c r="C38" s="44" t="s">
        <v>245</v>
      </c>
      <c r="D38" s="59">
        <f>SUM(D39)</f>
        <v>12000</v>
      </c>
      <c r="E38" s="59">
        <f t="shared" si="0"/>
        <v>0</v>
      </c>
      <c r="F38" s="59">
        <f t="shared" si="0"/>
        <v>0</v>
      </c>
      <c r="G38" s="59">
        <f t="shared" si="0"/>
        <v>12000</v>
      </c>
      <c r="H38" s="131"/>
    </row>
    <row r="39" spans="1:8" ht="15" thickBot="1">
      <c r="A39" s="87"/>
      <c r="B39" s="78">
        <v>66151</v>
      </c>
      <c r="C39" s="44" t="s">
        <v>324</v>
      </c>
      <c r="D39" s="45">
        <v>12000</v>
      </c>
      <c r="E39" s="55">
        <f>IF(D39-G39&lt;0,-(D39-G39),"")</f>
      </c>
      <c r="F39" s="55">
        <f>IF(D39-G39&gt;0,(D39-G39),"")</f>
      </c>
      <c r="G39" s="45">
        <v>12000</v>
      </c>
      <c r="H39" s="136"/>
    </row>
    <row r="40" spans="1:8" ht="15" thickBot="1">
      <c r="A40" s="46" t="s">
        <v>17</v>
      </c>
      <c r="B40" s="77">
        <v>663</v>
      </c>
      <c r="C40" s="47" t="s">
        <v>167</v>
      </c>
      <c r="D40" s="59">
        <f>SUM(D41,D44)</f>
        <v>0</v>
      </c>
      <c r="E40" s="59">
        <f>SUM(E41,E44)</f>
        <v>0</v>
      </c>
      <c r="F40" s="59">
        <f>SUM(F41,F44)</f>
        <v>0</v>
      </c>
      <c r="G40" s="59">
        <f>SUM(G41,G44)</f>
        <v>0</v>
      </c>
      <c r="H40" s="131"/>
    </row>
    <row r="41" spans="1:8" ht="15" thickBot="1">
      <c r="A41" s="43"/>
      <c r="B41" s="77">
        <v>6631</v>
      </c>
      <c r="C41" s="44" t="s">
        <v>246</v>
      </c>
      <c r="D41" s="59">
        <f>SUM(D42:D43)</f>
        <v>0</v>
      </c>
      <c r="E41" s="59">
        <f>SUM(E42:E43)</f>
        <v>0</v>
      </c>
      <c r="F41" s="59">
        <f>SUM(F42:F43)</f>
        <v>0</v>
      </c>
      <c r="G41" s="59">
        <f>SUM(G42:G43)</f>
        <v>0</v>
      </c>
      <c r="H41" s="131"/>
    </row>
    <row r="42" spans="1:8" ht="15" thickBot="1">
      <c r="A42" s="43"/>
      <c r="B42" s="78">
        <v>66312</v>
      </c>
      <c r="C42" s="44" t="s">
        <v>309</v>
      </c>
      <c r="D42" s="45">
        <v>0</v>
      </c>
      <c r="E42" s="55">
        <f>IF(D42-G42&lt;0,-(D42-G42),"")</f>
      </c>
      <c r="F42" s="55">
        <f>IF(D42-G42&gt;0,(D42-G42),"")</f>
      </c>
      <c r="G42" s="106">
        <v>0</v>
      </c>
      <c r="H42" s="131"/>
    </row>
    <row r="43" spans="1:8" ht="15" thickBot="1">
      <c r="A43" s="43"/>
      <c r="B43" s="78">
        <v>66313</v>
      </c>
      <c r="C43" s="44" t="s">
        <v>367</v>
      </c>
      <c r="D43" s="45">
        <v>0</v>
      </c>
      <c r="E43" s="55">
        <f>IF(D43-G43&lt;0,-(D43-G43),"")</f>
      </c>
      <c r="F43" s="59"/>
      <c r="G43" s="45">
        <v>0</v>
      </c>
      <c r="H43" s="131"/>
    </row>
    <row r="44" spans="1:8" ht="15" thickBot="1">
      <c r="A44" s="43"/>
      <c r="B44" s="77">
        <v>6632</v>
      </c>
      <c r="C44" s="112" t="s">
        <v>286</v>
      </c>
      <c r="D44" s="59">
        <f>SUM(D45)</f>
        <v>0</v>
      </c>
      <c r="E44" s="59">
        <f>SUM(E45)</f>
        <v>0</v>
      </c>
      <c r="F44" s="59">
        <f>SUM(F45)</f>
        <v>0</v>
      </c>
      <c r="G44" s="59">
        <f>SUM(G45)</f>
        <v>0</v>
      </c>
      <c r="H44" s="131"/>
    </row>
    <row r="45" spans="1:8" ht="15" thickBot="1">
      <c r="A45" s="43"/>
      <c r="B45" s="78">
        <v>66324</v>
      </c>
      <c r="C45" s="44" t="s">
        <v>286</v>
      </c>
      <c r="D45" s="45"/>
      <c r="E45" s="55">
        <f>IF(D45-G45&lt;0,-(D45-G45),"")</f>
      </c>
      <c r="F45" s="55">
        <f>IF(D45-G45&gt;0,(D45-G45),"")</f>
      </c>
      <c r="G45" s="111">
        <v>0</v>
      </c>
      <c r="H45" s="131"/>
    </row>
    <row r="46" spans="1:8" ht="27" thickBot="1">
      <c r="A46" s="46"/>
      <c r="B46" s="77">
        <v>67</v>
      </c>
      <c r="C46" s="192" t="s">
        <v>355</v>
      </c>
      <c r="D46" s="193">
        <f>D47</f>
        <v>912878</v>
      </c>
      <c r="E46" s="56">
        <f>E47</f>
        <v>0</v>
      </c>
      <c r="F46" s="56">
        <f>F47</f>
        <v>0</v>
      </c>
      <c r="G46" s="194">
        <f>G47</f>
        <v>912878</v>
      </c>
      <c r="H46" s="131"/>
    </row>
    <row r="47" spans="1:8" ht="66" thickBot="1">
      <c r="A47" s="86" t="s">
        <v>19</v>
      </c>
      <c r="B47" s="79">
        <v>671</v>
      </c>
      <c r="C47" s="209" t="s">
        <v>362</v>
      </c>
      <c r="D47" s="56">
        <f>SUM(D48,D50)</f>
        <v>912878</v>
      </c>
      <c r="E47" s="56">
        <f>SUM(E48,E50)</f>
        <v>0</v>
      </c>
      <c r="F47" s="56">
        <f>SUM(F48,F50)</f>
        <v>0</v>
      </c>
      <c r="G47" s="56">
        <f>SUM(G48,G50)</f>
        <v>912878</v>
      </c>
      <c r="H47" s="131"/>
    </row>
    <row r="48" spans="1:8" ht="27" thickBot="1">
      <c r="A48" s="87"/>
      <c r="B48" s="77">
        <v>6711</v>
      </c>
      <c r="C48" s="48" t="s">
        <v>248</v>
      </c>
      <c r="D48" s="59">
        <f>SUM(D49)</f>
        <v>838828</v>
      </c>
      <c r="E48" s="59">
        <f>SUM(E49)</f>
        <v>0</v>
      </c>
      <c r="F48" s="59">
        <f>SUM(F49)</f>
        <v>0</v>
      </c>
      <c r="G48" s="59">
        <f>SUM(G49)</f>
        <v>838828</v>
      </c>
      <c r="H48" s="131"/>
    </row>
    <row r="49" spans="1:8" ht="27" thickBot="1">
      <c r="A49" s="87"/>
      <c r="B49" s="78">
        <v>67111</v>
      </c>
      <c r="C49" s="48" t="s">
        <v>247</v>
      </c>
      <c r="D49" s="45">
        <v>838828</v>
      </c>
      <c r="E49" s="55">
        <f>IF(D49-G49&lt;0,-(D49-G49),"")</f>
      </c>
      <c r="F49" s="55">
        <f>IF(D49-G49&gt;0,(D49-G49),"")</f>
      </c>
      <c r="G49" s="45">
        <v>838828</v>
      </c>
      <c r="H49" s="170"/>
    </row>
    <row r="50" spans="1:8" ht="27" thickBot="1">
      <c r="A50" s="87"/>
      <c r="B50" s="77">
        <v>6712</v>
      </c>
      <c r="C50" s="48" t="s">
        <v>250</v>
      </c>
      <c r="D50" s="59">
        <f>SUM(D51)</f>
        <v>74050</v>
      </c>
      <c r="E50" s="59">
        <f>SUM(E51)</f>
        <v>0</v>
      </c>
      <c r="F50" s="59">
        <f>SUM(F51)</f>
        <v>0</v>
      </c>
      <c r="G50" s="59">
        <f>SUM(G51)</f>
        <v>74050</v>
      </c>
      <c r="H50" s="131"/>
    </row>
    <row r="51" spans="1:8" ht="27" thickBot="1">
      <c r="A51" s="88"/>
      <c r="B51" s="80">
        <v>67121</v>
      </c>
      <c r="C51" s="41" t="s">
        <v>249</v>
      </c>
      <c r="D51" s="38">
        <v>74050</v>
      </c>
      <c r="E51" s="55">
        <f>IF(D51-G51&lt;0,-(D51-G51),"")</f>
      </c>
      <c r="F51" s="55">
        <f>IF(D51-G51&gt;0,(D51-G51),"")</f>
      </c>
      <c r="G51" s="38">
        <v>74050</v>
      </c>
      <c r="H51" s="136"/>
    </row>
    <row r="52" spans="1:8" ht="15" thickBot="1">
      <c r="A52" s="87"/>
      <c r="B52" s="77">
        <v>68</v>
      </c>
      <c r="C52" s="206" t="s">
        <v>311</v>
      </c>
      <c r="D52" s="107">
        <f>D53</f>
        <v>0</v>
      </c>
      <c r="E52" s="74"/>
      <c r="F52" s="55"/>
      <c r="G52" s="38">
        <f>G53</f>
        <v>0</v>
      </c>
      <c r="H52" s="136"/>
    </row>
    <row r="53" spans="1:8" ht="15" thickBot="1">
      <c r="A53" s="87"/>
      <c r="B53" s="77">
        <v>683</v>
      </c>
      <c r="C53" s="139" t="s">
        <v>311</v>
      </c>
      <c r="D53" s="151">
        <f aca="true" t="shared" si="1" ref="D53:G54">SUM(D54)</f>
        <v>0</v>
      </c>
      <c r="E53" s="151">
        <f t="shared" si="1"/>
        <v>0</v>
      </c>
      <c r="F53" s="153">
        <f t="shared" si="1"/>
        <v>0</v>
      </c>
      <c r="G53" s="156">
        <f t="shared" si="1"/>
        <v>0</v>
      </c>
      <c r="H53" s="136"/>
    </row>
    <row r="54" spans="1:8" ht="15" thickBot="1">
      <c r="A54" s="88"/>
      <c r="B54" s="79">
        <v>6831</v>
      </c>
      <c r="C54" s="155" t="s">
        <v>311</v>
      </c>
      <c r="D54" s="153">
        <f t="shared" si="1"/>
        <v>0</v>
      </c>
      <c r="E54" s="153">
        <f t="shared" si="1"/>
        <v>0</v>
      </c>
      <c r="F54" s="153">
        <f t="shared" si="1"/>
        <v>0</v>
      </c>
      <c r="G54" s="156">
        <f t="shared" si="1"/>
        <v>0</v>
      </c>
      <c r="H54" s="136"/>
    </row>
    <row r="55" spans="1:8" ht="15" thickBot="1">
      <c r="A55" s="140"/>
      <c r="B55" s="154">
        <v>68311</v>
      </c>
      <c r="C55" s="142" t="s">
        <v>311</v>
      </c>
      <c r="D55" s="147"/>
      <c r="E55" s="76">
        <f>IF(D55-G55&lt;0,-(D55-G55),"")</f>
      </c>
      <c r="F55" s="148">
        <f>IF(D55-G55&gt;0,(D55-G55),"")</f>
      </c>
      <c r="G55" s="207"/>
      <c r="H55" s="163"/>
    </row>
    <row r="56" spans="1:8" ht="15" thickBot="1">
      <c r="A56" s="116"/>
      <c r="B56" s="117"/>
      <c r="C56" s="155"/>
      <c r="D56" s="205"/>
      <c r="E56" s="70"/>
      <c r="F56" s="70"/>
      <c r="G56" s="68"/>
      <c r="H56" s="131"/>
    </row>
    <row r="57" spans="1:8" ht="27" thickBot="1">
      <c r="A57" s="119"/>
      <c r="B57" s="79">
        <v>7</v>
      </c>
      <c r="C57" s="120" t="s">
        <v>293</v>
      </c>
      <c r="D57" s="55">
        <f>SUM(D58,D62)</f>
        <v>0</v>
      </c>
      <c r="E57" s="55">
        <f>SUM(E58,E62)</f>
        <v>0</v>
      </c>
      <c r="F57" s="55">
        <f>SUM(F58,F62)</f>
        <v>0</v>
      </c>
      <c r="G57" s="55">
        <f>SUM(G58,G62)</f>
        <v>0</v>
      </c>
      <c r="H57" s="131"/>
    </row>
    <row r="58" spans="1:8" ht="27" thickBot="1">
      <c r="A58" s="119"/>
      <c r="B58" s="79">
        <v>71</v>
      </c>
      <c r="C58" s="122" t="s">
        <v>320</v>
      </c>
      <c r="D58" s="55">
        <f>SUM(D59)</f>
        <v>0</v>
      </c>
      <c r="E58" s="55">
        <f aca="true" t="shared" si="2" ref="E58:F60">SUM(E59)</f>
        <v>0</v>
      </c>
      <c r="F58" s="55">
        <f t="shared" si="2"/>
        <v>0</v>
      </c>
      <c r="G58" s="55">
        <f>SUM(G59)</f>
        <v>0</v>
      </c>
      <c r="H58" s="131"/>
    </row>
    <row r="59" spans="1:8" ht="27" thickBot="1">
      <c r="A59" s="119"/>
      <c r="B59" s="79">
        <v>711</v>
      </c>
      <c r="C59" s="122" t="s">
        <v>321</v>
      </c>
      <c r="D59" s="55">
        <f>SUM(D60)</f>
        <v>0</v>
      </c>
      <c r="E59" s="55">
        <f t="shared" si="2"/>
        <v>0</v>
      </c>
      <c r="F59" s="55">
        <f t="shared" si="2"/>
        <v>0</v>
      </c>
      <c r="G59" s="55">
        <f>SUM(G60)</f>
        <v>0</v>
      </c>
      <c r="H59" s="131"/>
    </row>
    <row r="60" spans="1:8" ht="15" thickBot="1">
      <c r="A60" s="119"/>
      <c r="B60" s="79">
        <v>7111</v>
      </c>
      <c r="C60" s="122" t="s">
        <v>294</v>
      </c>
      <c r="D60" s="55">
        <f>SUM(D61)</f>
        <v>0</v>
      </c>
      <c r="E60" s="55">
        <f t="shared" si="2"/>
        <v>0</v>
      </c>
      <c r="F60" s="55">
        <f t="shared" si="2"/>
        <v>0</v>
      </c>
      <c r="G60" s="55">
        <f>SUM(G61)</f>
        <v>0</v>
      </c>
      <c r="H60" s="131"/>
    </row>
    <row r="61" spans="1:8" ht="15" thickBot="1">
      <c r="A61" s="121"/>
      <c r="B61" s="80">
        <v>71112</v>
      </c>
      <c r="C61" s="122" t="s">
        <v>295</v>
      </c>
      <c r="D61" s="107">
        <v>0</v>
      </c>
      <c r="E61" s="55">
        <f>IF(D61-G61&lt;0,-(D61-G61),"")</f>
      </c>
      <c r="F61" s="55">
        <f>IF(D61-G61&gt;0,(D61-G61),"")</f>
      </c>
      <c r="G61" s="107">
        <v>0</v>
      </c>
      <c r="H61" s="131"/>
    </row>
    <row r="62" spans="1:8" ht="27" thickBot="1">
      <c r="A62" s="119"/>
      <c r="B62" s="79">
        <v>72</v>
      </c>
      <c r="C62" s="122" t="s">
        <v>356</v>
      </c>
      <c r="D62" s="55">
        <f>SUM(D63,D66)</f>
        <v>0</v>
      </c>
      <c r="E62" s="55">
        <f>SUM(E63,E66)</f>
        <v>0</v>
      </c>
      <c r="F62" s="55">
        <f>SUM(F63,F66)</f>
        <v>0</v>
      </c>
      <c r="G62" s="55">
        <f>SUM(G63,G66)</f>
        <v>0</v>
      </c>
      <c r="H62" s="131"/>
    </row>
    <row r="63" spans="1:8" ht="27" thickBot="1">
      <c r="A63" s="119"/>
      <c r="B63" s="79">
        <v>722</v>
      </c>
      <c r="C63" s="122" t="s">
        <v>357</v>
      </c>
      <c r="D63" s="55">
        <f aca="true" t="shared" si="3" ref="D63:G64">SUM(D64)</f>
        <v>0</v>
      </c>
      <c r="E63" s="55">
        <f t="shared" si="3"/>
        <v>0</v>
      </c>
      <c r="F63" s="55">
        <f t="shared" si="3"/>
        <v>0</v>
      </c>
      <c r="G63" s="55">
        <f t="shared" si="3"/>
        <v>0</v>
      </c>
      <c r="H63" s="131"/>
    </row>
    <row r="64" spans="1:8" ht="27" thickBot="1">
      <c r="A64" s="119"/>
      <c r="B64" s="79">
        <v>7227</v>
      </c>
      <c r="C64" s="122" t="s">
        <v>358</v>
      </c>
      <c r="D64" s="55">
        <f t="shared" si="3"/>
        <v>0</v>
      </c>
      <c r="E64" s="55">
        <f t="shared" si="3"/>
        <v>0</v>
      </c>
      <c r="F64" s="55">
        <f t="shared" si="3"/>
        <v>0</v>
      </c>
      <c r="G64" s="55">
        <f t="shared" si="3"/>
        <v>0</v>
      </c>
      <c r="H64" s="131"/>
    </row>
    <row r="65" spans="1:8" ht="15" thickBot="1">
      <c r="A65" s="121"/>
      <c r="B65" s="80">
        <v>72273</v>
      </c>
      <c r="C65" s="122" t="s">
        <v>296</v>
      </c>
      <c r="D65" s="107"/>
      <c r="E65" s="55">
        <f>IF(D65-G65&lt;0,-(D65-G65),"")</f>
      </c>
      <c r="F65" s="55">
        <f>IF(D65-G65&gt;0,(D65-G65),"")</f>
      </c>
      <c r="G65" s="118">
        <v>0</v>
      </c>
      <c r="H65" s="131"/>
    </row>
    <row r="66" spans="1:8" ht="27" thickBot="1">
      <c r="A66" s="143"/>
      <c r="B66" s="158">
        <v>723</v>
      </c>
      <c r="C66" s="145" t="s">
        <v>314</v>
      </c>
      <c r="D66" s="150">
        <f aca="true" t="shared" si="4" ref="D66:G67">SUM(D67)</f>
        <v>0</v>
      </c>
      <c r="E66" s="153">
        <f t="shared" si="4"/>
        <v>0</v>
      </c>
      <c r="F66" s="151">
        <f t="shared" si="4"/>
        <v>0</v>
      </c>
      <c r="G66" s="151">
        <f t="shared" si="4"/>
        <v>0</v>
      </c>
      <c r="H66" s="131"/>
    </row>
    <row r="67" spans="1:8" ht="30" customHeight="1" thickBot="1">
      <c r="A67" s="121"/>
      <c r="B67" s="149">
        <v>7231</v>
      </c>
      <c r="C67" s="122" t="s">
        <v>315</v>
      </c>
      <c r="D67" s="153">
        <f t="shared" si="4"/>
        <v>0</v>
      </c>
      <c r="E67" s="152">
        <f t="shared" si="4"/>
        <v>0</v>
      </c>
      <c r="F67" s="153">
        <f t="shared" si="4"/>
        <v>0</v>
      </c>
      <c r="G67" s="153">
        <f t="shared" si="4"/>
        <v>0</v>
      </c>
      <c r="H67" s="131"/>
    </row>
    <row r="68" spans="1:8" ht="15" thickBot="1">
      <c r="A68" s="144"/>
      <c r="B68" s="141">
        <v>72311</v>
      </c>
      <c r="C68" s="146" t="s">
        <v>316</v>
      </c>
      <c r="D68" s="107"/>
      <c r="E68" s="148">
        <f>IF(D68-G68&lt;0,-(D68-G68),"")</f>
      </c>
      <c r="F68" s="76">
        <f>IF(D68-G68&gt;0,(D68-G68),"")</f>
      </c>
      <c r="G68" s="165"/>
      <c r="H68" s="131"/>
    </row>
    <row r="69" spans="1:8" ht="15" thickBot="1">
      <c r="A69" s="89"/>
      <c r="B69" s="81"/>
      <c r="C69" s="67"/>
      <c r="D69" s="68"/>
      <c r="E69" s="70"/>
      <c r="F69" s="70"/>
      <c r="G69" s="69"/>
      <c r="H69" s="131"/>
    </row>
    <row r="70" spans="1:8" ht="15" thickBot="1">
      <c r="A70" s="90" t="s">
        <v>20</v>
      </c>
      <c r="B70" s="82">
        <v>922</v>
      </c>
      <c r="C70" s="123" t="s">
        <v>285</v>
      </c>
      <c r="D70" s="74">
        <f>SUM(D71)</f>
        <v>30000</v>
      </c>
      <c r="E70" s="55">
        <f>SUM(E71)</f>
        <v>108761</v>
      </c>
      <c r="F70" s="55">
        <f>SUM(F71)</f>
        <v>0</v>
      </c>
      <c r="G70" s="60">
        <f>SUM(G71)</f>
        <v>138761</v>
      </c>
      <c r="H70" s="131"/>
    </row>
    <row r="71" spans="1:8" ht="15" thickBot="1">
      <c r="A71" s="71"/>
      <c r="B71" s="83">
        <v>9221</v>
      </c>
      <c r="C71" s="176" t="s">
        <v>285</v>
      </c>
      <c r="D71" s="55">
        <f>SUM(D72:D73)</f>
        <v>30000</v>
      </c>
      <c r="E71" s="55">
        <f>SUM(E72:E73)</f>
        <v>108761</v>
      </c>
      <c r="F71" s="55">
        <f>SUM(F72:F73)</f>
        <v>0</v>
      </c>
      <c r="G71" s="57">
        <f>SUM(G72:G73)</f>
        <v>138761</v>
      </c>
      <c r="H71" s="131"/>
    </row>
    <row r="72" spans="1:8" ht="15" thickBot="1">
      <c r="A72" s="72"/>
      <c r="B72" s="84">
        <v>92211</v>
      </c>
      <c r="C72" s="73" t="s">
        <v>359</v>
      </c>
      <c r="D72" s="75">
        <v>30000</v>
      </c>
      <c r="E72" s="55">
        <f>IF(D72-G72&lt;0,-(D72-G72),"")</f>
        <v>100960</v>
      </c>
      <c r="F72" s="76">
        <f>IF(D72-G72&gt;0,(D72-G72),"")</f>
      </c>
      <c r="G72" s="105">
        <v>130960</v>
      </c>
      <c r="H72" s="131"/>
    </row>
    <row r="73" spans="1:8" ht="27" thickBot="1">
      <c r="A73" s="114"/>
      <c r="B73" s="115">
        <v>92212</v>
      </c>
      <c r="C73" s="208" t="s">
        <v>360</v>
      </c>
      <c r="D73" s="113">
        <v>0</v>
      </c>
      <c r="E73" s="55">
        <f>IF(D73-G73&lt;0,-(D73-G73),"")</f>
        <v>7801</v>
      </c>
      <c r="F73" s="76">
        <f>IF(D73-G73&gt;0,(D73-G73),"")</f>
      </c>
      <c r="G73" s="113">
        <v>7801</v>
      </c>
      <c r="H73" s="131"/>
    </row>
    <row r="74" spans="1:8" ht="15" thickBot="1">
      <c r="A74" s="31"/>
      <c r="B74" s="31"/>
      <c r="C74" s="31"/>
      <c r="D74" s="31"/>
      <c r="E74" s="31"/>
      <c r="F74" s="31"/>
      <c r="G74" s="31"/>
      <c r="H74" s="130"/>
    </row>
    <row r="75" spans="1:8" ht="27.75" thickBot="1">
      <c r="A75" s="168" t="s">
        <v>0</v>
      </c>
      <c r="B75" s="93" t="s">
        <v>1</v>
      </c>
      <c r="C75" s="8" t="s">
        <v>165</v>
      </c>
      <c r="D75" s="8" t="s">
        <v>2</v>
      </c>
      <c r="E75" s="128" t="s">
        <v>3</v>
      </c>
      <c r="F75" s="222" t="s">
        <v>4</v>
      </c>
      <c r="G75" s="8" t="s">
        <v>5</v>
      </c>
      <c r="H75" s="130"/>
    </row>
    <row r="76" spans="1:8" ht="27" customHeight="1" thickBot="1">
      <c r="A76" s="232" t="s">
        <v>327</v>
      </c>
      <c r="B76" s="233"/>
      <c r="C76" s="234"/>
      <c r="D76" s="167">
        <f>D82+D111+D239</f>
        <v>2845499</v>
      </c>
      <c r="E76" s="167">
        <f>E82+E111+E239</f>
        <v>108761</v>
      </c>
      <c r="F76" s="167">
        <f>F82+F111+F239</f>
        <v>0</v>
      </c>
      <c r="G76" s="167">
        <f>G82+G111+G239</f>
        <v>2954260</v>
      </c>
      <c r="H76" s="132"/>
    </row>
    <row r="77" spans="1:8" ht="19.5" customHeight="1" thickBot="1">
      <c r="A77" s="212"/>
      <c r="B77" s="212"/>
      <c r="C77" s="215"/>
      <c r="D77" s="167"/>
      <c r="E77" s="236"/>
      <c r="F77" s="237"/>
      <c r="G77" s="216"/>
      <c r="H77" s="132"/>
    </row>
    <row r="78" spans="1:8" ht="15.75" thickBot="1">
      <c r="A78" s="213"/>
      <c r="B78" s="214"/>
      <c r="C78" s="214"/>
      <c r="E78" s="214"/>
      <c r="F78" s="214"/>
      <c r="G78" s="214"/>
      <c r="H78" s="132"/>
    </row>
    <row r="79" spans="1:8" ht="27.75" thickBot="1">
      <c r="A79" s="7" t="s">
        <v>0</v>
      </c>
      <c r="B79" s="8" t="s">
        <v>1</v>
      </c>
      <c r="C79" s="8" t="s">
        <v>165</v>
      </c>
      <c r="D79" s="8" t="s">
        <v>2</v>
      </c>
      <c r="E79" s="93" t="s">
        <v>3</v>
      </c>
      <c r="F79" s="96" t="s">
        <v>4</v>
      </c>
      <c r="G79" s="8" t="s">
        <v>5</v>
      </c>
      <c r="H79" s="132"/>
    </row>
    <row r="80" spans="1:8" ht="15" thickBot="1">
      <c r="A80" s="229" t="s">
        <v>343</v>
      </c>
      <c r="B80" s="230"/>
      <c r="C80" s="231"/>
      <c r="D80" s="166">
        <f>D82+D111</f>
        <v>2771449</v>
      </c>
      <c r="E80" s="166">
        <f>E82+E111</f>
        <v>100960</v>
      </c>
      <c r="F80" s="166">
        <f>F82+F111</f>
        <v>0</v>
      </c>
      <c r="G80" s="177">
        <f>G82+G111</f>
        <v>2872409</v>
      </c>
      <c r="H80" s="132"/>
    </row>
    <row r="81" spans="1:11" ht="15" thickBot="1">
      <c r="A81" s="223" t="s">
        <v>6</v>
      </c>
      <c r="B81" s="224"/>
      <c r="C81" s="224"/>
      <c r="D81" s="224"/>
      <c r="E81" s="224"/>
      <c r="F81" s="224"/>
      <c r="G81" s="225"/>
      <c r="H81" s="132"/>
      <c r="K81" s="138"/>
    </row>
    <row r="82" spans="1:8" ht="15" thickBot="1">
      <c r="A82" s="242" t="s">
        <v>284</v>
      </c>
      <c r="B82" s="243"/>
      <c r="C82" s="244"/>
      <c r="D82" s="179">
        <f>D84+D91+D99</f>
        <v>1630235</v>
      </c>
      <c r="E82" s="179">
        <f>E84+E91+E99</f>
        <v>48915</v>
      </c>
      <c r="F82" s="179">
        <f>F84+F91+F99</f>
        <v>0</v>
      </c>
      <c r="G82" s="179">
        <f>G84+G91+G99</f>
        <v>1679150</v>
      </c>
      <c r="H82" s="132"/>
    </row>
    <row r="83" spans="1:8" ht="15" thickBot="1">
      <c r="A83" s="49"/>
      <c r="B83" s="50"/>
      <c r="C83" s="53"/>
      <c r="D83" s="54"/>
      <c r="E83" s="27"/>
      <c r="F83" s="27"/>
      <c r="G83" s="54"/>
      <c r="H83" s="132"/>
    </row>
    <row r="84" spans="1:8" ht="15" thickBot="1">
      <c r="A84" s="9" t="s">
        <v>7</v>
      </c>
      <c r="B84" s="197">
        <v>311</v>
      </c>
      <c r="C84" s="16" t="s">
        <v>167</v>
      </c>
      <c r="D84" s="27">
        <f>D85+D87+D89</f>
        <v>1304935</v>
      </c>
      <c r="E84" s="27">
        <f>E85+E87+E89</f>
        <v>40915</v>
      </c>
      <c r="F84" s="27">
        <f>F85+F87+F89</f>
        <v>0</v>
      </c>
      <c r="G84" s="27">
        <f>G85+G87+G89</f>
        <v>1345850</v>
      </c>
      <c r="H84" s="133"/>
    </row>
    <row r="85" spans="1:8" ht="15" thickBot="1">
      <c r="A85" s="9" t="s">
        <v>9</v>
      </c>
      <c r="B85" s="14">
        <v>3111</v>
      </c>
      <c r="C85" s="11" t="s">
        <v>178</v>
      </c>
      <c r="D85" s="29">
        <f>SUM(D86)</f>
        <v>1079235</v>
      </c>
      <c r="E85" s="29">
        <f>SUM(E86)</f>
        <v>40915</v>
      </c>
      <c r="F85" s="29">
        <f>SUM(F86)</f>
        <v>0</v>
      </c>
      <c r="G85" s="29">
        <f>SUM(G86)</f>
        <v>1120150</v>
      </c>
      <c r="H85" s="132"/>
    </row>
    <row r="86" spans="1:8" ht="15" thickBot="1">
      <c r="A86" s="9" t="s">
        <v>11</v>
      </c>
      <c r="B86" s="10">
        <v>31111</v>
      </c>
      <c r="C86" s="11" t="s">
        <v>8</v>
      </c>
      <c r="D86" s="12">
        <v>1079235</v>
      </c>
      <c r="E86" s="27">
        <f>IF(D86-G86&lt;0,-(D86-G86),"")</f>
        <v>40915</v>
      </c>
      <c r="F86" s="27">
        <f>IF(D86-G86&gt;0,(D86-G86),"")</f>
      </c>
      <c r="G86" s="109">
        <v>1120150</v>
      </c>
      <c r="H86" s="133"/>
    </row>
    <row r="87" spans="1:8" ht="15" thickBot="1">
      <c r="A87" s="9" t="s">
        <v>13</v>
      </c>
      <c r="B87" s="14">
        <v>3113</v>
      </c>
      <c r="C87" s="15" t="s">
        <v>179</v>
      </c>
      <c r="D87" s="29">
        <f>SUM(D88)</f>
        <v>5000</v>
      </c>
      <c r="E87" s="29">
        <f>SUM(E88)</f>
        <v>0</v>
      </c>
      <c r="F87" s="29">
        <f>SUM(F88)</f>
        <v>0</v>
      </c>
      <c r="G87" s="29">
        <f>SUM(G88)</f>
        <v>5000</v>
      </c>
      <c r="H87" s="132"/>
    </row>
    <row r="88" spans="1:8" ht="15" thickBot="1">
      <c r="A88" s="9" t="s">
        <v>15</v>
      </c>
      <c r="B88" s="10">
        <v>31131</v>
      </c>
      <c r="C88" s="15" t="s">
        <v>10</v>
      </c>
      <c r="D88" s="12">
        <v>5000</v>
      </c>
      <c r="E88" s="27">
        <f>IF(D88-G88&lt;0,-(D88-G88),"")</f>
      </c>
      <c r="F88" s="27">
        <f>IF(D88-G88&gt;0,(D88-G88),"")</f>
      </c>
      <c r="G88" s="12">
        <v>5000</v>
      </c>
      <c r="H88" s="132"/>
    </row>
    <row r="89" spans="1:12" ht="15" thickBot="1">
      <c r="A89" s="9" t="s">
        <v>17</v>
      </c>
      <c r="B89" s="14">
        <v>3114</v>
      </c>
      <c r="C89" s="10" t="s">
        <v>180</v>
      </c>
      <c r="D89" s="29">
        <f>SUM(D90)</f>
        <v>220700</v>
      </c>
      <c r="E89" s="29">
        <f>SUM(E90)</f>
        <v>0</v>
      </c>
      <c r="F89" s="29">
        <f>SUM(F90)</f>
        <v>0</v>
      </c>
      <c r="G89" s="29">
        <f>SUM(G90)</f>
        <v>220700</v>
      </c>
      <c r="H89" s="132"/>
      <c r="L89" s="138"/>
    </row>
    <row r="90" spans="1:8" ht="15" thickBot="1">
      <c r="A90" s="9" t="s">
        <v>19</v>
      </c>
      <c r="B90" s="10">
        <v>31141</v>
      </c>
      <c r="C90" s="10" t="s">
        <v>12</v>
      </c>
      <c r="D90" s="12">
        <v>220700</v>
      </c>
      <c r="E90" s="27">
        <f>IF(D90-G90&lt;0,-(D90-G90),"")</f>
      </c>
      <c r="F90" s="27">
        <f>IF(D90-G90&gt;0,(D90-G90),"")</f>
      </c>
      <c r="G90" s="12">
        <v>220700</v>
      </c>
      <c r="H90" s="132"/>
    </row>
    <row r="91" spans="1:13" ht="15" thickBot="1">
      <c r="A91" s="9" t="s">
        <v>20</v>
      </c>
      <c r="B91" s="197">
        <v>312</v>
      </c>
      <c r="C91" s="16" t="s">
        <v>167</v>
      </c>
      <c r="D91" s="27">
        <f>D92</f>
        <v>83790</v>
      </c>
      <c r="E91" s="27">
        <f>E92</f>
        <v>0</v>
      </c>
      <c r="F91" s="27">
        <f>F92</f>
        <v>0</v>
      </c>
      <c r="G91" s="27">
        <f>G92</f>
        <v>83790</v>
      </c>
      <c r="H91" s="132"/>
      <c r="M91" s="2" t="s">
        <v>319</v>
      </c>
    </row>
    <row r="92" spans="1:12" ht="15" thickBot="1">
      <c r="A92" s="9" t="s">
        <v>23</v>
      </c>
      <c r="B92" s="14">
        <v>3121</v>
      </c>
      <c r="C92" s="10" t="s">
        <v>22</v>
      </c>
      <c r="D92" s="29">
        <f>SUM(D93:D98)</f>
        <v>83790</v>
      </c>
      <c r="E92" s="29">
        <f>SUM(E93:E98)</f>
        <v>0</v>
      </c>
      <c r="F92" s="29">
        <f>SUM(F93:F98)</f>
        <v>0</v>
      </c>
      <c r="G92" s="29">
        <f>SUM(G93:G98)</f>
        <v>83790</v>
      </c>
      <c r="H92" s="132"/>
      <c r="L92" s="2" t="s">
        <v>318</v>
      </c>
    </row>
    <row r="93" spans="1:8" ht="15" thickBot="1">
      <c r="A93" s="9" t="s">
        <v>25</v>
      </c>
      <c r="B93" s="10">
        <v>31212</v>
      </c>
      <c r="C93" s="10" t="s">
        <v>14</v>
      </c>
      <c r="D93" s="12">
        <v>11590</v>
      </c>
      <c r="E93" s="27">
        <f aca="true" t="shared" si="5" ref="E93:E98">IF(D93-G93&lt;0,-(D93-G93),"")</f>
      </c>
      <c r="F93" s="27">
        <f aca="true" t="shared" si="6" ref="F93:F98">IF(D93-G93&gt;0,(D93-G93),"")</f>
      </c>
      <c r="G93" s="12">
        <v>11590</v>
      </c>
      <c r="H93" s="132"/>
    </row>
    <row r="94" spans="1:8" ht="15" thickBot="1">
      <c r="A94" s="9" t="s">
        <v>27</v>
      </c>
      <c r="B94" s="10">
        <v>31213</v>
      </c>
      <c r="C94" s="10" t="s">
        <v>16</v>
      </c>
      <c r="D94" s="12">
        <v>2700</v>
      </c>
      <c r="E94" s="27">
        <f t="shared" si="5"/>
      </c>
      <c r="F94" s="27">
        <f t="shared" si="6"/>
      </c>
      <c r="G94" s="12">
        <v>2700</v>
      </c>
      <c r="H94" s="133"/>
    </row>
    <row r="95" spans="1:8" ht="15" thickBot="1">
      <c r="A95" s="9" t="s">
        <v>29</v>
      </c>
      <c r="B95" s="10">
        <v>31214</v>
      </c>
      <c r="C95" s="10" t="s">
        <v>18</v>
      </c>
      <c r="D95" s="12">
        <v>7000</v>
      </c>
      <c r="E95" s="27">
        <f t="shared" si="5"/>
      </c>
      <c r="F95" s="27">
        <f t="shared" si="6"/>
      </c>
      <c r="G95" s="12">
        <v>7000</v>
      </c>
      <c r="H95" s="133"/>
    </row>
    <row r="96" spans="1:8" ht="27" thickBot="1">
      <c r="A96" s="9" t="s">
        <v>31</v>
      </c>
      <c r="B96" s="10">
        <v>31215</v>
      </c>
      <c r="C96" s="10" t="s">
        <v>328</v>
      </c>
      <c r="D96" s="12">
        <v>7000</v>
      </c>
      <c r="E96" s="27">
        <f t="shared" si="5"/>
      </c>
      <c r="F96" s="27">
        <f t="shared" si="6"/>
      </c>
      <c r="G96" s="12">
        <v>7000</v>
      </c>
      <c r="H96" s="160"/>
    </row>
    <row r="97" spans="1:8" ht="15" thickBot="1">
      <c r="A97" s="9" t="s">
        <v>33</v>
      </c>
      <c r="B97" s="10">
        <v>31216</v>
      </c>
      <c r="C97" s="10" t="s">
        <v>21</v>
      </c>
      <c r="D97" s="12">
        <v>27500</v>
      </c>
      <c r="E97" s="62">
        <f t="shared" si="5"/>
      </c>
      <c r="F97" s="27">
        <f t="shared" si="6"/>
      </c>
      <c r="G97" s="12">
        <v>27500</v>
      </c>
      <c r="H97" s="160"/>
    </row>
    <row r="98" spans="1:8" ht="15" thickBot="1">
      <c r="A98" s="9" t="s">
        <v>35</v>
      </c>
      <c r="B98" s="10">
        <v>31219</v>
      </c>
      <c r="C98" s="10" t="s">
        <v>22</v>
      </c>
      <c r="D98" s="12">
        <v>28000</v>
      </c>
      <c r="E98" s="27">
        <f t="shared" si="5"/>
      </c>
      <c r="F98" s="27">
        <f t="shared" si="6"/>
      </c>
      <c r="G98" s="12">
        <v>28000</v>
      </c>
      <c r="H98" s="133"/>
    </row>
    <row r="99" spans="1:8" ht="15" thickBot="1">
      <c r="A99" s="9" t="s">
        <v>37</v>
      </c>
      <c r="B99" s="36">
        <v>313</v>
      </c>
      <c r="C99" s="124" t="s">
        <v>167</v>
      </c>
      <c r="D99" s="27">
        <f>SUM(D100,D102,D105)</f>
        <v>241510</v>
      </c>
      <c r="E99" s="27">
        <f>SUM(E100,E102,E105)</f>
        <v>8000</v>
      </c>
      <c r="F99" s="27">
        <f>SUM(F100,F102,F105)</f>
        <v>0</v>
      </c>
      <c r="G99" s="27">
        <f>SUM(G100,G102,G105)</f>
        <v>249510</v>
      </c>
      <c r="H99" s="133"/>
    </row>
    <row r="100" spans="1:8" ht="15" thickBot="1">
      <c r="A100" s="9"/>
      <c r="B100" s="127">
        <v>3131</v>
      </c>
      <c r="C100" s="16" t="s">
        <v>297</v>
      </c>
      <c r="D100" s="27">
        <f>SUM(D101)</f>
        <v>0</v>
      </c>
      <c r="E100" s="27">
        <f>SUM(E101)</f>
        <v>0</v>
      </c>
      <c r="F100" s="27">
        <f>SUM(F101)</f>
        <v>0</v>
      </c>
      <c r="G100" s="27">
        <f>SUM(G101)</f>
        <v>0</v>
      </c>
      <c r="H100" s="132"/>
    </row>
    <row r="101" spans="1:8" ht="15" thickBot="1">
      <c r="A101" s="9" t="s">
        <v>370</v>
      </c>
      <c r="B101" s="24">
        <v>31311</v>
      </c>
      <c r="C101" s="24" t="s">
        <v>298</v>
      </c>
      <c r="D101" s="32">
        <v>0</v>
      </c>
      <c r="E101" s="27">
        <f>IF(D101-G101&lt;0,-(D101-G101),"")</f>
      </c>
      <c r="F101" s="27">
        <f>IF(D101-G101&gt;0,(D101-G101),"")</f>
      </c>
      <c r="G101" s="32">
        <v>0</v>
      </c>
      <c r="H101" s="132"/>
    </row>
    <row r="102" spans="1:13" ht="15" thickBot="1">
      <c r="A102" s="9" t="s">
        <v>39</v>
      </c>
      <c r="B102" s="14">
        <v>3132</v>
      </c>
      <c r="C102" s="10" t="s">
        <v>181</v>
      </c>
      <c r="D102" s="29">
        <f>SUM(D103:D104)</f>
        <v>241510</v>
      </c>
      <c r="E102" s="29">
        <f>SUM(E103:E104)</f>
        <v>8000</v>
      </c>
      <c r="F102" s="29">
        <f>SUM(F103:F104)</f>
        <v>0</v>
      </c>
      <c r="G102" s="29">
        <f>SUM(G103:G104)</f>
        <v>249510</v>
      </c>
      <c r="H102" s="132"/>
      <c r="M102" s="2" t="s">
        <v>317</v>
      </c>
    </row>
    <row r="103" spans="1:8" ht="15" thickBot="1">
      <c r="A103" s="9" t="s">
        <v>41</v>
      </c>
      <c r="B103" s="10">
        <v>31321</v>
      </c>
      <c r="C103" s="10" t="s">
        <v>24</v>
      </c>
      <c r="D103" s="12">
        <v>241510</v>
      </c>
      <c r="E103" s="27">
        <f>IF(D103-G103&lt;0,-(D103-G103),"")</f>
        <v>8000</v>
      </c>
      <c r="F103" s="27">
        <f>IF(D103-G103&gt;0,(D103-G103),"")</f>
      </c>
      <c r="G103" s="109">
        <v>249510</v>
      </c>
      <c r="H103" s="133"/>
    </row>
    <row r="104" spans="1:8" ht="15" thickBot="1">
      <c r="A104" s="9" t="s">
        <v>43</v>
      </c>
      <c r="B104" s="10">
        <v>31322</v>
      </c>
      <c r="C104" s="10" t="s">
        <v>26</v>
      </c>
      <c r="D104" s="12">
        <v>0</v>
      </c>
      <c r="E104" s="27">
        <f>IF(D104-G104&lt;0,-(D104-G104),"")</f>
      </c>
      <c r="F104" s="27">
        <f>IF(D104-G104&gt;0,(D104-G104),"")</f>
      </c>
      <c r="G104" s="109"/>
      <c r="H104" s="133"/>
    </row>
    <row r="105" spans="1:8" ht="15" thickBot="1">
      <c r="A105" s="9" t="s">
        <v>45</v>
      </c>
      <c r="B105" s="14">
        <v>3133</v>
      </c>
      <c r="C105" s="10" t="s">
        <v>182</v>
      </c>
      <c r="D105" s="29">
        <f>SUM(D106)</f>
        <v>0</v>
      </c>
      <c r="E105" s="29">
        <f>SUM(E106)</f>
        <v>0</v>
      </c>
      <c r="F105" s="29">
        <f>SUM(F106)</f>
        <v>0</v>
      </c>
      <c r="G105" s="29">
        <f>SUM(G106)</f>
        <v>0</v>
      </c>
      <c r="H105" s="132"/>
    </row>
    <row r="106" spans="1:8" ht="15" thickBot="1">
      <c r="A106" s="9" t="s">
        <v>47</v>
      </c>
      <c r="B106" s="10">
        <v>31332</v>
      </c>
      <c r="C106" s="10" t="s">
        <v>182</v>
      </c>
      <c r="D106" s="12">
        <v>0</v>
      </c>
      <c r="E106" s="27">
        <f>IF(D106-G106&lt;0,-(D106-G106),"")</f>
      </c>
      <c r="F106" s="27">
        <f>IF(D106-G106&gt;0,(D106-G106),"")</f>
      </c>
      <c r="G106" s="109"/>
      <c r="H106" s="133"/>
    </row>
    <row r="107" ht="14.25">
      <c r="H107" s="132"/>
    </row>
    <row r="108" spans="1:8" ht="15" thickBot="1">
      <c r="A108" s="51"/>
      <c r="B108" s="51"/>
      <c r="C108" s="51"/>
      <c r="D108" s="51"/>
      <c r="E108" s="51"/>
      <c r="F108" s="51"/>
      <c r="G108" s="51"/>
      <c r="H108" s="132"/>
    </row>
    <row r="109" spans="1:8" ht="27.75" thickBot="1">
      <c r="A109" s="7" t="s">
        <v>0</v>
      </c>
      <c r="B109" s="8" t="s">
        <v>1</v>
      </c>
      <c r="C109" s="8" t="s">
        <v>165</v>
      </c>
      <c r="D109" s="8" t="s">
        <v>2</v>
      </c>
      <c r="E109" s="93" t="s">
        <v>3</v>
      </c>
      <c r="F109" s="96" t="s">
        <v>4</v>
      </c>
      <c r="G109" s="8" t="s">
        <v>5</v>
      </c>
      <c r="H109" s="132"/>
    </row>
    <row r="110" spans="1:8" ht="15" thickBot="1">
      <c r="A110" s="223" t="s">
        <v>28</v>
      </c>
      <c r="B110" s="224"/>
      <c r="C110" s="224"/>
      <c r="D110" s="224"/>
      <c r="E110" s="224"/>
      <c r="F110" s="224"/>
      <c r="G110" s="225"/>
      <c r="H110" s="132"/>
    </row>
    <row r="111" spans="1:8" ht="66" thickBot="1">
      <c r="A111" s="20"/>
      <c r="B111" s="20"/>
      <c r="C111" s="16" t="s">
        <v>369</v>
      </c>
      <c r="D111" s="198">
        <f>D113+D217+D228+D232</f>
        <v>1141214</v>
      </c>
      <c r="E111" s="199">
        <f>E114+E126+E151+E193+E197+E218+E229+E233</f>
        <v>52045</v>
      </c>
      <c r="F111" s="198">
        <f>F114+F126+F151+F193+F197+F218+F229+F233</f>
        <v>0</v>
      </c>
      <c r="G111" s="198">
        <f>G113+G217+G228+G232</f>
        <v>1193259</v>
      </c>
      <c r="H111" s="132"/>
    </row>
    <row r="112" spans="1:8" ht="15" thickBot="1">
      <c r="A112" s="49"/>
      <c r="B112" s="50"/>
      <c r="C112" s="50"/>
      <c r="D112" s="50"/>
      <c r="E112" s="64"/>
      <c r="F112" s="64"/>
      <c r="G112" s="16"/>
      <c r="H112" s="132"/>
    </row>
    <row r="113" spans="1:8" ht="15" thickBot="1">
      <c r="A113" s="180"/>
      <c r="B113" s="180"/>
      <c r="C113" s="181" t="s">
        <v>344</v>
      </c>
      <c r="D113" s="182">
        <f>D114+D126+D151+D193+D197</f>
        <v>1132214</v>
      </c>
      <c r="E113" s="183">
        <f>E114+E126+E151+E193+E197</f>
        <v>52045</v>
      </c>
      <c r="F113" s="184">
        <f>F114+F126+F151+F193+F197</f>
        <v>0</v>
      </c>
      <c r="G113" s="182">
        <f>G114+G126+G151+G193+G197</f>
        <v>1184259</v>
      </c>
      <c r="H113" s="132"/>
    </row>
    <row r="114" spans="1:8" ht="15" thickBot="1">
      <c r="A114" s="9" t="s">
        <v>49</v>
      </c>
      <c r="B114" s="16">
        <v>321</v>
      </c>
      <c r="C114" s="18" t="s">
        <v>167</v>
      </c>
      <c r="D114" s="27">
        <f>D115+D121+D123</f>
        <v>47648</v>
      </c>
      <c r="E114" s="27">
        <f>E115+E121+E123</f>
        <v>0</v>
      </c>
      <c r="F114" s="27">
        <f>F115+F121+F123</f>
        <v>0</v>
      </c>
      <c r="G114" s="27">
        <f>G115+G121+G123</f>
        <v>47648</v>
      </c>
      <c r="H114" s="132"/>
    </row>
    <row r="115" spans="1:8" ht="15" thickBot="1">
      <c r="A115" s="9" t="s">
        <v>51</v>
      </c>
      <c r="B115" s="1">
        <v>3211</v>
      </c>
      <c r="C115" s="10" t="s">
        <v>186</v>
      </c>
      <c r="D115" s="26">
        <f>SUM(D116:D120)</f>
        <v>2522</v>
      </c>
      <c r="E115" s="27">
        <f>SUM(E116:E120)</f>
        <v>0</v>
      </c>
      <c r="F115" s="27">
        <f>SUM(F116:F120)</f>
        <v>0</v>
      </c>
      <c r="G115" s="27">
        <f>SUM(G116:G120)</f>
        <v>2522</v>
      </c>
      <c r="H115" s="132"/>
    </row>
    <row r="116" spans="1:8" ht="15" thickBot="1">
      <c r="A116" s="9" t="s">
        <v>53</v>
      </c>
      <c r="B116" s="10">
        <v>32111</v>
      </c>
      <c r="C116" s="10" t="s">
        <v>30</v>
      </c>
      <c r="D116" s="12">
        <v>1062</v>
      </c>
      <c r="E116" s="62">
        <f>IF(D116-G116&lt;0,-(D116-G116),"")</f>
      </c>
      <c r="F116" s="62">
        <f>IF(D116-G116&gt;0,(D116-G116),"")</f>
      </c>
      <c r="G116" s="12">
        <v>1062</v>
      </c>
      <c r="H116" s="132"/>
    </row>
    <row r="117" spans="1:8" ht="15" thickBot="1">
      <c r="A117" s="9" t="s">
        <v>55</v>
      </c>
      <c r="B117" s="10">
        <v>32112</v>
      </c>
      <c r="C117" s="10" t="s">
        <v>32</v>
      </c>
      <c r="D117" s="12">
        <v>66</v>
      </c>
      <c r="E117" s="62">
        <f>IF(D117-G117&lt;0,-(D117-G117),"")</f>
      </c>
      <c r="F117" s="62">
        <f>IF(D117-G117&gt;0,(D117-G117),"")</f>
      </c>
      <c r="G117" s="12">
        <v>66</v>
      </c>
      <c r="H117" s="132"/>
    </row>
    <row r="118" spans="1:8" ht="15" thickBot="1">
      <c r="A118" s="9" t="s">
        <v>57</v>
      </c>
      <c r="B118" s="10">
        <v>32113</v>
      </c>
      <c r="C118" s="10" t="s">
        <v>34</v>
      </c>
      <c r="D118" s="12">
        <v>1062</v>
      </c>
      <c r="E118" s="62">
        <f>IF(D118-G118&lt;0,-(D118-G118),"")</f>
      </c>
      <c r="F118" s="62">
        <f>IF(D118-G118&gt;0,(D118-G118),"")</f>
      </c>
      <c r="G118" s="12">
        <v>1062</v>
      </c>
      <c r="H118" s="132"/>
    </row>
    <row r="119" spans="1:8" ht="15" thickBot="1">
      <c r="A119" s="9" t="s">
        <v>58</v>
      </c>
      <c r="B119" s="10">
        <v>32115</v>
      </c>
      <c r="C119" s="10" t="s">
        <v>36</v>
      </c>
      <c r="D119" s="12">
        <v>133</v>
      </c>
      <c r="E119" s="62">
        <f>IF(D119-G119&lt;0,-(D119-G119),"")</f>
      </c>
      <c r="F119" s="62">
        <f>IF(D119-G119&gt;0,(D119-G119),"")</f>
      </c>
      <c r="G119" s="12">
        <v>133</v>
      </c>
      <c r="H119" s="132"/>
    </row>
    <row r="120" spans="1:8" ht="15" thickBot="1">
      <c r="A120" s="9" t="s">
        <v>60</v>
      </c>
      <c r="B120" s="10">
        <v>32119</v>
      </c>
      <c r="C120" s="10" t="s">
        <v>38</v>
      </c>
      <c r="D120" s="12">
        <v>199</v>
      </c>
      <c r="E120" s="62">
        <f>IF(D120-G120&lt;0,-(D120-G120),"")</f>
      </c>
      <c r="F120" s="62">
        <f>IF(D120-G120&gt;0,(D120-G120),"")</f>
      </c>
      <c r="G120" s="12">
        <v>199</v>
      </c>
      <c r="H120" s="132"/>
    </row>
    <row r="121" spans="1:8" ht="15" thickBot="1">
      <c r="A121" s="9" t="s">
        <v>62</v>
      </c>
      <c r="B121" s="1">
        <v>3212</v>
      </c>
      <c r="C121" s="10" t="s">
        <v>40</v>
      </c>
      <c r="D121" s="26">
        <f>SUM(D122)</f>
        <v>41808</v>
      </c>
      <c r="E121" s="27">
        <f>SUM(E122)</f>
        <v>0</v>
      </c>
      <c r="F121" s="27">
        <f>SUM(F122)</f>
        <v>0</v>
      </c>
      <c r="G121" s="27">
        <f>SUM(G122)</f>
        <v>41808</v>
      </c>
      <c r="H121" s="132"/>
    </row>
    <row r="122" spans="1:8" ht="15" thickBot="1">
      <c r="A122" s="9" t="s">
        <v>64</v>
      </c>
      <c r="B122" s="10">
        <v>32121</v>
      </c>
      <c r="C122" s="10" t="s">
        <v>40</v>
      </c>
      <c r="D122" s="12">
        <v>41808</v>
      </c>
      <c r="E122" s="62">
        <f>IF(D122-G122&lt;0,-(D122-G122),"")</f>
      </c>
      <c r="F122" s="62">
        <f>IF(D122-G122&gt;0,(D122-G122),"")</f>
      </c>
      <c r="G122" s="12">
        <v>41808</v>
      </c>
      <c r="H122" s="137"/>
    </row>
    <row r="123" spans="1:8" ht="17.25" customHeight="1" thickBot="1">
      <c r="A123" s="9" t="s">
        <v>66</v>
      </c>
      <c r="B123" s="1">
        <v>3213</v>
      </c>
      <c r="C123" s="10" t="s">
        <v>187</v>
      </c>
      <c r="D123" s="26">
        <f>SUM(D124:D125)</f>
        <v>3318</v>
      </c>
      <c r="E123" s="27">
        <f>SUM(E124:E125)</f>
        <v>0</v>
      </c>
      <c r="F123" s="27">
        <f>SUM(F124:F125)</f>
        <v>0</v>
      </c>
      <c r="G123" s="27">
        <f>SUM(G124:G125)</f>
        <v>3318</v>
      </c>
      <c r="H123" s="132"/>
    </row>
    <row r="124" spans="1:7" ht="15" customHeight="1" thickBot="1">
      <c r="A124" s="9" t="s">
        <v>68</v>
      </c>
      <c r="B124" s="10">
        <v>32131</v>
      </c>
      <c r="C124" s="10" t="s">
        <v>42</v>
      </c>
      <c r="D124" s="12">
        <v>1991</v>
      </c>
      <c r="E124" s="62">
        <f>IF(D124-G124&lt;0,-(D124-G124),"")</f>
      </c>
      <c r="F124" s="62">
        <f>IF(D124-G124&gt;0,(D124-G124),"")</f>
      </c>
      <c r="G124" s="12">
        <v>1991</v>
      </c>
    </row>
    <row r="125" spans="1:8" ht="17.25" customHeight="1" thickBot="1">
      <c r="A125" s="9" t="s">
        <v>70</v>
      </c>
      <c r="B125" s="10">
        <v>32132</v>
      </c>
      <c r="C125" s="10" t="s">
        <v>44</v>
      </c>
      <c r="D125" s="12">
        <v>1327</v>
      </c>
      <c r="E125" s="62">
        <f>IF(D125-G125&lt;0,-(D125-G125),"")</f>
      </c>
      <c r="F125" s="62">
        <f>IF(D125-G125&gt;0,(D125-G125),"")</f>
      </c>
      <c r="G125" s="12">
        <v>1327</v>
      </c>
      <c r="H125" s="159"/>
    </row>
    <row r="126" spans="1:7" ht="15" thickBot="1">
      <c r="A126" s="9" t="s">
        <v>72</v>
      </c>
      <c r="B126" s="16">
        <v>322</v>
      </c>
      <c r="C126" s="18" t="s">
        <v>167</v>
      </c>
      <c r="D126" s="27">
        <f>D127+D133+D136+D141+D146+D149</f>
        <v>829216</v>
      </c>
      <c r="E126" s="27">
        <f>E127+E133+E136+E141+E146+E149</f>
        <v>36915</v>
      </c>
      <c r="F126" s="27">
        <f>F127+F133+F136+F141+F146+F149</f>
        <v>0</v>
      </c>
      <c r="G126" s="27">
        <f>G127+G133+G136+G141+G146+G149</f>
        <v>866131</v>
      </c>
    </row>
    <row r="127" spans="1:7" ht="15" thickBot="1">
      <c r="A127" s="9" t="s">
        <v>74</v>
      </c>
      <c r="B127" s="1">
        <v>3221</v>
      </c>
      <c r="C127" s="10" t="s">
        <v>188</v>
      </c>
      <c r="D127" s="26">
        <f>SUM(D128:D132)</f>
        <v>59978</v>
      </c>
      <c r="E127" s="27">
        <f>SUM(E128:E132)</f>
        <v>3615</v>
      </c>
      <c r="F127" s="27">
        <f>SUM(F128:F132)</f>
        <v>0</v>
      </c>
      <c r="G127" s="27">
        <f>SUM(G128:G132)</f>
        <v>63593</v>
      </c>
    </row>
    <row r="128" spans="1:8" ht="15" thickBot="1">
      <c r="A128" s="9" t="s">
        <v>76</v>
      </c>
      <c r="B128" s="10">
        <v>32211</v>
      </c>
      <c r="C128" s="10" t="s">
        <v>46</v>
      </c>
      <c r="D128" s="12">
        <v>5050</v>
      </c>
      <c r="E128" s="62">
        <f>IF(D128-G128&lt;0,-(D128-G128),"")</f>
      </c>
      <c r="F128" s="62">
        <f>IF(D128-G128&gt;0,(D128-G128),"")</f>
      </c>
      <c r="G128" s="12">
        <v>5050</v>
      </c>
      <c r="H128" s="134"/>
    </row>
    <row r="129" spans="1:7" ht="15" thickBot="1">
      <c r="A129" s="9" t="s">
        <v>78</v>
      </c>
      <c r="B129" s="10">
        <v>32212</v>
      </c>
      <c r="C129" s="10" t="s">
        <v>48</v>
      </c>
      <c r="D129" s="12">
        <v>2900</v>
      </c>
      <c r="E129" s="62">
        <f>IF(D129-G129&lt;0,-(D129-G129),"")</f>
      </c>
      <c r="F129" s="62">
        <f>IF(D129-G129&gt;0,(D129-G129),"")</f>
      </c>
      <c r="G129" s="12">
        <v>2900</v>
      </c>
    </row>
    <row r="130" spans="1:8" ht="15" thickBot="1">
      <c r="A130" s="9" t="s">
        <v>80</v>
      </c>
      <c r="B130" s="10">
        <v>32214</v>
      </c>
      <c r="C130" s="10" t="s">
        <v>50</v>
      </c>
      <c r="D130" s="12">
        <v>33846</v>
      </c>
      <c r="E130" s="62">
        <f>IF(D130-G130&lt;0,-(D130-G130),"")</f>
        <v>3615</v>
      </c>
      <c r="F130" s="62">
        <f>IF(D130-G130&gt;0,(D130-G130),"")</f>
      </c>
      <c r="G130" s="12">
        <v>37461</v>
      </c>
      <c r="H130" s="164"/>
    </row>
    <row r="131" spans="1:8" ht="15" thickBot="1">
      <c r="A131" s="9" t="s">
        <v>82</v>
      </c>
      <c r="B131" s="10">
        <v>32216</v>
      </c>
      <c r="C131" s="10" t="s">
        <v>52</v>
      </c>
      <c r="D131" s="12">
        <v>16192</v>
      </c>
      <c r="E131" s="62">
        <f>IF(D131-G131&lt;0,-(D131-G131),"")</f>
      </c>
      <c r="F131" s="62">
        <f>IF(D131-G131&gt;0,(D131-G131),"")</f>
      </c>
      <c r="G131" s="12">
        <v>16192</v>
      </c>
      <c r="H131" s="134"/>
    </row>
    <row r="132" spans="1:8" ht="15" thickBot="1">
      <c r="A132" s="9" t="s">
        <v>84</v>
      </c>
      <c r="B132" s="10">
        <v>32219</v>
      </c>
      <c r="C132" s="10" t="s">
        <v>54</v>
      </c>
      <c r="D132" s="12">
        <v>1990</v>
      </c>
      <c r="E132" s="62">
        <f>IF(D132-G132&lt;0,-(D132-G132),"")</f>
      </c>
      <c r="F132" s="62">
        <f>IF(D132-G132&gt;0,(D132-G132),"")</f>
      </c>
      <c r="G132" s="12">
        <v>1990</v>
      </c>
      <c r="H132" s="134"/>
    </row>
    <row r="133" spans="1:7" ht="15" thickBot="1">
      <c r="A133" s="9" t="s">
        <v>86</v>
      </c>
      <c r="B133" s="1">
        <v>3222</v>
      </c>
      <c r="C133" s="10" t="s">
        <v>189</v>
      </c>
      <c r="D133" s="26">
        <f>SUM(D134:D135)</f>
        <v>467000</v>
      </c>
      <c r="E133" s="27">
        <f>SUM(E134:E135)</f>
        <v>30000</v>
      </c>
      <c r="F133" s="27">
        <f>SUM(F134:F135)</f>
        <v>0</v>
      </c>
      <c r="G133" s="27">
        <f>SUM(G134:G135)</f>
        <v>497000</v>
      </c>
    </row>
    <row r="134" spans="1:8" ht="15" thickBot="1">
      <c r="A134" s="9" t="s">
        <v>88</v>
      </c>
      <c r="B134" s="10">
        <v>32224</v>
      </c>
      <c r="C134" s="10" t="s">
        <v>56</v>
      </c>
      <c r="D134" s="12">
        <v>444000</v>
      </c>
      <c r="E134" s="62">
        <f>IF(D134-G134&lt;0,-(D134-G134),"")</f>
        <v>30000</v>
      </c>
      <c r="F134" s="62">
        <f>IF(D134-G134&gt;0,(D134-G134),"")</f>
      </c>
      <c r="G134" s="12">
        <v>474000</v>
      </c>
      <c r="H134" s="159"/>
    </row>
    <row r="135" spans="1:8" ht="27" thickBot="1">
      <c r="A135" s="9" t="s">
        <v>90</v>
      </c>
      <c r="B135" s="10">
        <v>32229</v>
      </c>
      <c r="C135" s="10" t="s">
        <v>339</v>
      </c>
      <c r="D135" s="12">
        <v>23000</v>
      </c>
      <c r="E135" s="62">
        <f>IF(D135-G135&lt;0,-(D135-G135),"")</f>
      </c>
      <c r="F135" s="62">
        <f>IF(D135-G135&gt;0,(D135-G135),"")</f>
      </c>
      <c r="G135" s="12">
        <v>23000</v>
      </c>
      <c r="H135" s="159"/>
    </row>
    <row r="136" spans="1:7" ht="24" customHeight="1" thickBot="1">
      <c r="A136" s="9" t="s">
        <v>92</v>
      </c>
      <c r="B136" s="1">
        <v>3223</v>
      </c>
      <c r="C136" s="10" t="s">
        <v>190</v>
      </c>
      <c r="D136" s="26">
        <f>SUM(D137:D140)</f>
        <v>260059</v>
      </c>
      <c r="E136" s="27">
        <f>SUM(E137:E140)</f>
        <v>0</v>
      </c>
      <c r="F136" s="27">
        <f>SUM(F137:F140)</f>
        <v>0</v>
      </c>
      <c r="G136" s="27">
        <f>SUM(G137:G140)</f>
        <v>260059</v>
      </c>
    </row>
    <row r="137" spans="1:8" ht="17.25" customHeight="1" thickBot="1">
      <c r="A137" s="9" t="s">
        <v>94</v>
      </c>
      <c r="B137" s="10">
        <v>32231</v>
      </c>
      <c r="C137" s="10" t="s">
        <v>59</v>
      </c>
      <c r="D137" s="12">
        <v>112635</v>
      </c>
      <c r="E137" s="62">
        <f>IF(D137-G137&lt;0,-(D137-G137),"")</f>
      </c>
      <c r="F137" s="62">
        <f>IF(D137-G137&gt;0,(D137-G137),"")</f>
      </c>
      <c r="G137" s="12">
        <v>112635</v>
      </c>
      <c r="H137" s="164"/>
    </row>
    <row r="138" spans="1:8" ht="15" thickBot="1">
      <c r="A138" s="9" t="s">
        <v>96</v>
      </c>
      <c r="B138" s="10">
        <v>32232</v>
      </c>
      <c r="C138" s="10" t="s">
        <v>61</v>
      </c>
      <c r="D138" s="12">
        <v>106278</v>
      </c>
      <c r="E138" s="62">
        <f>IF(D138-G138&lt;0,-(D138-G138),"")</f>
      </c>
      <c r="F138" s="62">
        <f>IF(D138-G138&gt;0,(D138-G138),"")</f>
      </c>
      <c r="G138" s="12">
        <v>106278</v>
      </c>
      <c r="H138" s="164"/>
    </row>
    <row r="139" spans="1:8" ht="15" thickBot="1">
      <c r="A139" s="9" t="s">
        <v>98</v>
      </c>
      <c r="B139" s="10">
        <v>32233</v>
      </c>
      <c r="C139" s="10" t="s">
        <v>63</v>
      </c>
      <c r="D139" s="12">
        <v>33181</v>
      </c>
      <c r="E139" s="62">
        <f>IF(D139-G139&lt;0,-(D139-G139),"")</f>
      </c>
      <c r="F139" s="62">
        <f>IF(D139-G139&gt;0,(D139-G139),"")</f>
      </c>
      <c r="G139" s="12">
        <v>33181</v>
      </c>
      <c r="H139" s="134"/>
    </row>
    <row r="140" spans="1:7" ht="15" thickBot="1">
      <c r="A140" s="9" t="s">
        <v>100</v>
      </c>
      <c r="B140" s="10">
        <v>32234</v>
      </c>
      <c r="C140" s="10" t="s">
        <v>65</v>
      </c>
      <c r="D140" s="12">
        <v>7965</v>
      </c>
      <c r="E140" s="62">
        <f>IF(D140-G140&lt;0,-(D140-G140),"")</f>
      </c>
      <c r="F140" s="62">
        <f>IF(D140-G140&gt;0,(D140-G140),"")</f>
      </c>
      <c r="G140" s="12">
        <v>7965</v>
      </c>
    </row>
    <row r="141" spans="1:7" ht="15" thickBot="1">
      <c r="A141" s="9" t="s">
        <v>102</v>
      </c>
      <c r="B141" s="1">
        <v>3224</v>
      </c>
      <c r="C141" s="10" t="s">
        <v>191</v>
      </c>
      <c r="D141" s="26">
        <f>SUM(D142:D145)</f>
        <v>16190</v>
      </c>
      <c r="E141" s="27">
        <f>SUM(E142:E145)</f>
        <v>0</v>
      </c>
      <c r="F141" s="27">
        <f>SUM(F142:F145)</f>
        <v>0</v>
      </c>
      <c r="G141" s="27">
        <f>SUM(G142:G145)</f>
        <v>16190</v>
      </c>
    </row>
    <row r="142" spans="1:8" ht="19.5" customHeight="1" thickBot="1">
      <c r="A142" s="9" t="s">
        <v>104</v>
      </c>
      <c r="B142" s="10">
        <v>32241</v>
      </c>
      <c r="C142" s="10" t="s">
        <v>67</v>
      </c>
      <c r="D142" s="12">
        <v>11950</v>
      </c>
      <c r="E142" s="62">
        <f>IF(D142-G142&lt;0,-(D142-G142),"")</f>
      </c>
      <c r="F142" s="62">
        <f>IF(D142-G142&gt;0,(D142-G142),"")</f>
      </c>
      <c r="G142" s="12">
        <v>11950</v>
      </c>
      <c r="H142" s="134"/>
    </row>
    <row r="143" spans="1:8" ht="19.5" customHeight="1" thickBot="1">
      <c r="A143" s="9" t="s">
        <v>106</v>
      </c>
      <c r="B143" s="10">
        <v>32242</v>
      </c>
      <c r="C143" s="10" t="s">
        <v>69</v>
      </c>
      <c r="D143" s="12">
        <v>2650</v>
      </c>
      <c r="E143" s="62">
        <f>IF(D143-G143&lt;0,-(D143-G143),"")</f>
      </c>
      <c r="F143" s="62">
        <f>IF(D143-G143&gt;0,(D143-G143),"")</f>
      </c>
      <c r="G143" s="12">
        <v>2650</v>
      </c>
      <c r="H143" s="134"/>
    </row>
    <row r="144" spans="1:7" ht="15" thickBot="1">
      <c r="A144" s="9" t="s">
        <v>108</v>
      </c>
      <c r="B144" s="10">
        <v>32243</v>
      </c>
      <c r="C144" s="10" t="s">
        <v>71</v>
      </c>
      <c r="D144" s="12">
        <v>260</v>
      </c>
      <c r="E144" s="62">
        <f>IF(D144-G144&lt;0,-(D144-G144),"")</f>
      </c>
      <c r="F144" s="62">
        <f>IF(D144-G144&gt;0,(D144-G144),"")</f>
      </c>
      <c r="G144" s="12">
        <v>260</v>
      </c>
    </row>
    <row r="145" spans="1:8" ht="15" thickBot="1">
      <c r="A145" s="9" t="s">
        <v>110</v>
      </c>
      <c r="B145" s="10">
        <v>32244</v>
      </c>
      <c r="C145" s="10" t="s">
        <v>73</v>
      </c>
      <c r="D145" s="12">
        <v>1330</v>
      </c>
      <c r="E145" s="62">
        <f>IF(D145-G145&lt;0,-(D145-G145),"")</f>
      </c>
      <c r="F145" s="62">
        <f>IF(D145-G145&gt;0,(D145-G145),"")</f>
      </c>
      <c r="G145" s="12">
        <v>1330</v>
      </c>
      <c r="H145" s="134"/>
    </row>
    <row r="146" spans="1:7" ht="15" thickBot="1">
      <c r="A146" s="9" t="s">
        <v>112</v>
      </c>
      <c r="B146" s="1">
        <v>3225</v>
      </c>
      <c r="C146" s="10" t="s">
        <v>192</v>
      </c>
      <c r="D146" s="26">
        <f>SUM(D147:D148)</f>
        <v>14069</v>
      </c>
      <c r="E146" s="27">
        <f>SUM(E147:E148)</f>
        <v>3300</v>
      </c>
      <c r="F146" s="27">
        <f>SUM(F147:F148)</f>
        <v>0</v>
      </c>
      <c r="G146" s="27">
        <f>SUM(G147:G148)</f>
        <v>17369</v>
      </c>
    </row>
    <row r="147" spans="1:7" ht="15" thickBot="1">
      <c r="A147" s="9" t="s">
        <v>113</v>
      </c>
      <c r="B147" s="10">
        <v>32251</v>
      </c>
      <c r="C147" s="10" t="s">
        <v>75</v>
      </c>
      <c r="D147" s="12">
        <v>14069</v>
      </c>
      <c r="E147" s="62">
        <f>IF(D147-G147&lt;0,-(D147-G147),"")</f>
        <v>3300</v>
      </c>
      <c r="F147" s="62">
        <f>IF(D147-G147&gt;0,(D147-G147),"")</f>
      </c>
      <c r="G147" s="12">
        <v>17369</v>
      </c>
    </row>
    <row r="148" spans="1:7" ht="15" thickBot="1">
      <c r="A148" s="9" t="s">
        <v>115</v>
      </c>
      <c r="B148" s="10">
        <v>32252</v>
      </c>
      <c r="C148" s="10" t="s">
        <v>77</v>
      </c>
      <c r="D148" s="12">
        <v>0</v>
      </c>
      <c r="E148" s="62">
        <f>IF(D148-G148&lt;0,-(D148-G148),"")</f>
      </c>
      <c r="F148" s="62">
        <f>IF(D148-G148&gt;0,(D148-G148),"")</f>
      </c>
      <c r="G148" s="17">
        <v>0</v>
      </c>
    </row>
    <row r="149" spans="1:7" ht="15" thickBot="1">
      <c r="A149" s="9" t="s">
        <v>117</v>
      </c>
      <c r="B149" s="1">
        <v>3227</v>
      </c>
      <c r="C149" s="10" t="s">
        <v>193</v>
      </c>
      <c r="D149" s="26">
        <f>SUM(D150)</f>
        <v>11920</v>
      </c>
      <c r="E149" s="27">
        <f>SUM(E150)</f>
        <v>0</v>
      </c>
      <c r="F149" s="27">
        <f>SUM(F150)</f>
        <v>0</v>
      </c>
      <c r="G149" s="27">
        <f>SUM(G150)</f>
        <v>11920</v>
      </c>
    </row>
    <row r="150" spans="1:7" ht="15" thickBot="1">
      <c r="A150" s="9" t="s">
        <v>119</v>
      </c>
      <c r="B150" s="10">
        <v>32271</v>
      </c>
      <c r="C150" s="10" t="s">
        <v>79</v>
      </c>
      <c r="D150" s="12">
        <v>11920</v>
      </c>
      <c r="E150" s="62">
        <f>IF(D150-G150&lt;0,-(D150-G150),"")</f>
      </c>
      <c r="F150" s="62">
        <f>IF(D150-G150&gt;0,(D150-G150),"")</f>
      </c>
      <c r="G150" s="12">
        <v>11920</v>
      </c>
    </row>
    <row r="151" spans="1:7" ht="15" thickBot="1">
      <c r="A151" s="9" t="s">
        <v>121</v>
      </c>
      <c r="B151" s="16">
        <v>323</v>
      </c>
      <c r="C151" s="18" t="s">
        <v>167</v>
      </c>
      <c r="D151" s="27">
        <f>D152+D157+D162+D164+D170+D172+D176+D181+D185</f>
        <v>235460</v>
      </c>
      <c r="E151" s="27">
        <f>E152+E157+E162+E164+E170+E172+E176+E181+E185</f>
        <v>15130</v>
      </c>
      <c r="F151" s="27">
        <f>F152+F157+F162+F164+F170+F172+F176+F181+F185</f>
        <v>0</v>
      </c>
      <c r="G151" s="27">
        <f>G152+G157+G162+G164+G170+G172+G176+G181+G185</f>
        <v>250590</v>
      </c>
    </row>
    <row r="152" spans="1:7" ht="15" thickBot="1">
      <c r="A152" s="9" t="s">
        <v>123</v>
      </c>
      <c r="B152" s="1">
        <v>3231</v>
      </c>
      <c r="C152" s="10" t="s">
        <v>194</v>
      </c>
      <c r="D152" s="26">
        <f>SUM(D153:D156)</f>
        <v>6200</v>
      </c>
      <c r="E152" s="27">
        <f>SUM(E153:E156)</f>
        <v>0</v>
      </c>
      <c r="F152" s="27">
        <f>SUM(F153:F156)</f>
        <v>0</v>
      </c>
      <c r="G152" s="27">
        <f>SUM(G153:G156)</f>
        <v>6200</v>
      </c>
    </row>
    <row r="153" spans="1:8" ht="15" thickBot="1">
      <c r="A153" s="9" t="s">
        <v>125</v>
      </c>
      <c r="B153" s="10">
        <v>32311</v>
      </c>
      <c r="C153" s="10" t="s">
        <v>81</v>
      </c>
      <c r="D153" s="12">
        <v>3320</v>
      </c>
      <c r="E153" s="62">
        <f>IF(D153-G153&lt;0,-(D153-G153),"")</f>
      </c>
      <c r="F153" s="62">
        <f>IF(D153-G153&gt;0,(D153-G153),"")</f>
      </c>
      <c r="G153" s="12">
        <v>3320</v>
      </c>
      <c r="H153" s="134"/>
    </row>
    <row r="154" spans="1:8" ht="15" thickBot="1">
      <c r="A154" s="9" t="s">
        <v>127</v>
      </c>
      <c r="B154" s="10">
        <v>32312</v>
      </c>
      <c r="C154" s="10" t="s">
        <v>83</v>
      </c>
      <c r="D154" s="12">
        <v>2000</v>
      </c>
      <c r="E154" s="62">
        <f>IF(D154-G154&lt;0,-(D154-G154),"")</f>
      </c>
      <c r="F154" s="62">
        <f>IF(D154-G154&gt;0,(D154-G154),"")</f>
      </c>
      <c r="G154" s="12">
        <v>2000</v>
      </c>
      <c r="H154" s="134"/>
    </row>
    <row r="155" spans="1:7" ht="15" thickBot="1">
      <c r="A155" s="9" t="s">
        <v>129</v>
      </c>
      <c r="B155" s="10">
        <v>32313</v>
      </c>
      <c r="C155" s="10" t="s">
        <v>85</v>
      </c>
      <c r="D155" s="12">
        <v>800</v>
      </c>
      <c r="E155" s="62">
        <f>IF(D155-G155&lt;0,-(D155-G155),"")</f>
      </c>
      <c r="F155" s="62">
        <f>IF(D155-G155&gt;0,(D155-G155),"")</f>
      </c>
      <c r="G155" s="12">
        <v>800</v>
      </c>
    </row>
    <row r="156" spans="1:7" ht="15" thickBot="1">
      <c r="A156" s="9" t="s">
        <v>131</v>
      </c>
      <c r="B156" s="10">
        <v>32314</v>
      </c>
      <c r="C156" s="10" t="s">
        <v>87</v>
      </c>
      <c r="D156" s="13">
        <v>80</v>
      </c>
      <c r="E156" s="62">
        <f>IF(D156-G156&lt;0,-(D156-G156),"")</f>
      </c>
      <c r="F156" s="62">
        <f>IF(D156-G156&gt;0,(D156-G156),"")</f>
      </c>
      <c r="G156" s="13">
        <v>80</v>
      </c>
    </row>
    <row r="157" spans="1:7" ht="15" thickBot="1">
      <c r="A157" s="9" t="s">
        <v>133</v>
      </c>
      <c r="B157" s="1">
        <v>3232</v>
      </c>
      <c r="C157" s="10" t="s">
        <v>195</v>
      </c>
      <c r="D157" s="26">
        <f>SUM(D158:D161)</f>
        <v>124008</v>
      </c>
      <c r="E157" s="27">
        <f>SUM(E158:E161)</f>
        <v>0</v>
      </c>
      <c r="F157" s="27">
        <f>SUM(F158:F161)</f>
        <v>0</v>
      </c>
      <c r="G157" s="27">
        <f>SUM(G158:G161)</f>
        <v>124008</v>
      </c>
    </row>
    <row r="158" spans="1:8" ht="15" thickBot="1">
      <c r="A158" s="9" t="s">
        <v>135</v>
      </c>
      <c r="B158" s="10">
        <v>32321</v>
      </c>
      <c r="C158" s="10" t="s">
        <v>89</v>
      </c>
      <c r="D158" s="12">
        <v>87521</v>
      </c>
      <c r="E158" s="62">
        <f>IF(D158-G158&lt;0,-(D158-G158),"")</f>
      </c>
      <c r="F158" s="62">
        <f>IF(D158-G158&gt;0,(D158-G158),"")</f>
      </c>
      <c r="G158" s="12">
        <v>87521</v>
      </c>
      <c r="H158" s="134"/>
    </row>
    <row r="159" spans="1:8" ht="15" thickBot="1">
      <c r="A159" s="9" t="s">
        <v>137</v>
      </c>
      <c r="B159" s="10">
        <v>32322</v>
      </c>
      <c r="C159" s="10" t="s">
        <v>91</v>
      </c>
      <c r="D159" s="12">
        <v>18961</v>
      </c>
      <c r="E159" s="62">
        <f>IF(D159-G159&lt;0,-(D159-G159),"")</f>
      </c>
      <c r="F159" s="62">
        <f>IF(D159-G159&gt;0,(D159-G159),"")</f>
      </c>
      <c r="G159" s="12">
        <v>18961</v>
      </c>
      <c r="H159" s="134"/>
    </row>
    <row r="160" spans="1:8" ht="15" thickBot="1">
      <c r="A160" s="9" t="s">
        <v>139</v>
      </c>
      <c r="B160" s="10">
        <v>32323</v>
      </c>
      <c r="C160" s="10" t="s">
        <v>93</v>
      </c>
      <c r="D160" s="12">
        <v>3185</v>
      </c>
      <c r="E160" s="62">
        <f>IF(D160-G160&lt;0,-(D160-G160),"")</f>
      </c>
      <c r="F160" s="62">
        <f>IF(D160-G160&gt;0,(D160-G160),"")</f>
      </c>
      <c r="G160" s="12">
        <v>3185</v>
      </c>
      <c r="H160" s="134"/>
    </row>
    <row r="161" spans="1:8" ht="15" thickBot="1">
      <c r="A161" s="9" t="s">
        <v>141</v>
      </c>
      <c r="B161" s="10">
        <v>32329</v>
      </c>
      <c r="C161" s="10" t="s">
        <v>95</v>
      </c>
      <c r="D161" s="12">
        <v>14341</v>
      </c>
      <c r="E161" s="62">
        <f>IF(D161-G161&lt;0,-(D161-G161),"")</f>
      </c>
      <c r="F161" s="62">
        <f>IF(D161-G161&gt;0,(D161-G161),"")</f>
      </c>
      <c r="G161" s="12">
        <v>14341</v>
      </c>
      <c r="H161" s="134"/>
    </row>
    <row r="162" spans="1:7" ht="15" thickBot="1">
      <c r="A162" s="9" t="s">
        <v>143</v>
      </c>
      <c r="B162" s="1">
        <v>3233</v>
      </c>
      <c r="C162" s="10" t="s">
        <v>196</v>
      </c>
      <c r="D162" s="26">
        <f>SUM(D163)</f>
        <v>2630</v>
      </c>
      <c r="E162" s="27">
        <f>SUM(E163)</f>
        <v>0</v>
      </c>
      <c r="F162" s="27">
        <f>SUM(F163)</f>
        <v>0</v>
      </c>
      <c r="G162" s="27">
        <f>SUM(G163)</f>
        <v>2630</v>
      </c>
    </row>
    <row r="163" spans="1:8" ht="15" thickBot="1">
      <c r="A163" s="9" t="s">
        <v>145</v>
      </c>
      <c r="B163" s="10">
        <v>32339</v>
      </c>
      <c r="C163" s="10" t="s">
        <v>97</v>
      </c>
      <c r="D163" s="12">
        <v>2630</v>
      </c>
      <c r="E163" s="62">
        <f>IF(D163-G163&lt;0,-(D163-G163),"")</f>
      </c>
      <c r="F163" s="62">
        <f>IF(D163-G163&gt;0,(D163-G163),"")</f>
      </c>
      <c r="G163" s="12">
        <v>2630</v>
      </c>
      <c r="H163" s="134"/>
    </row>
    <row r="164" spans="1:7" ht="15" thickBot="1">
      <c r="A164" s="9" t="s">
        <v>146</v>
      </c>
      <c r="B164" s="1">
        <v>3234</v>
      </c>
      <c r="C164" s="10" t="s">
        <v>197</v>
      </c>
      <c r="D164" s="26">
        <f>SUM(D165:D169)</f>
        <v>80480</v>
      </c>
      <c r="E164" s="27">
        <f>SUM(E165:E169)</f>
        <v>0</v>
      </c>
      <c r="F164" s="27">
        <f>SUM(F165:F169)</f>
        <v>0</v>
      </c>
      <c r="G164" s="27">
        <f>SUM(G165:G169)</f>
        <v>80480</v>
      </c>
    </row>
    <row r="165" spans="1:8" ht="15" thickBot="1">
      <c r="A165" s="9" t="s">
        <v>148</v>
      </c>
      <c r="B165" s="10">
        <v>32341</v>
      </c>
      <c r="C165" s="10" t="s">
        <v>99</v>
      </c>
      <c r="D165" s="12">
        <v>42980</v>
      </c>
      <c r="E165" s="62">
        <f>IF(D165-G165&lt;0,-(D165-G165),"")</f>
      </c>
      <c r="F165" s="62">
        <f>IF(D165-G165&gt;0,(D165-G165),"")</f>
      </c>
      <c r="G165" s="12">
        <v>42980</v>
      </c>
      <c r="H165" s="134"/>
    </row>
    <row r="166" spans="1:11" ht="15" thickBot="1">
      <c r="A166" s="9" t="s">
        <v>150</v>
      </c>
      <c r="B166" s="10">
        <v>32342</v>
      </c>
      <c r="C166" s="10" t="s">
        <v>101</v>
      </c>
      <c r="D166" s="12">
        <v>25000</v>
      </c>
      <c r="E166" s="62">
        <f>IF(D166-G166&lt;0,-(D166-G166),"")</f>
      </c>
      <c r="F166" s="62">
        <f>IF(D166-G166&gt;0,(D166-G166),"")</f>
      </c>
      <c r="G166" s="12">
        <v>25000</v>
      </c>
      <c r="H166" s="134"/>
      <c r="I166" s="31"/>
      <c r="J166" s="31"/>
      <c r="K166" s="31"/>
    </row>
    <row r="167" spans="1:11" ht="15" thickBot="1">
      <c r="A167" s="9" t="s">
        <v>152</v>
      </c>
      <c r="B167" s="10">
        <v>32343</v>
      </c>
      <c r="C167" s="10" t="s">
        <v>103</v>
      </c>
      <c r="D167" s="12">
        <v>5000</v>
      </c>
      <c r="E167" s="62">
        <f>IF(D167-G167&lt;0,-(D167-G167),"")</f>
      </c>
      <c r="F167" s="62">
        <f>IF(D167-G167&gt;0,(D167-G167),"")</f>
      </c>
      <c r="G167" s="12">
        <v>5000</v>
      </c>
      <c r="H167" s="134"/>
      <c r="I167" s="31"/>
      <c r="J167" s="31"/>
      <c r="K167" s="31"/>
    </row>
    <row r="168" spans="1:11" ht="15" thickBot="1">
      <c r="A168" s="9" t="s">
        <v>153</v>
      </c>
      <c r="B168" s="10">
        <v>32344</v>
      </c>
      <c r="C168" s="10" t="s">
        <v>105</v>
      </c>
      <c r="D168" s="12">
        <v>500</v>
      </c>
      <c r="E168" s="62">
        <f>IF(D168-G168&lt;0,-(D168-G168),"")</f>
      </c>
      <c r="F168" s="62">
        <f>IF(D168-G168&gt;0,(D168-G168),"")</f>
      </c>
      <c r="G168" s="12">
        <v>500</v>
      </c>
      <c r="H168" s="134"/>
      <c r="I168" s="31"/>
      <c r="J168" s="31"/>
      <c r="K168" s="31"/>
    </row>
    <row r="169" spans="1:11" ht="15" thickBot="1">
      <c r="A169" s="9" t="s">
        <v>155</v>
      </c>
      <c r="B169" s="10">
        <v>32349</v>
      </c>
      <c r="C169" s="10" t="s">
        <v>107</v>
      </c>
      <c r="D169" s="12">
        <v>7000</v>
      </c>
      <c r="E169" s="62">
        <f>IF(D169-G169&lt;0,-(D169-G169),"")</f>
      </c>
      <c r="F169" s="62">
        <f>IF(D169-G169&gt;0,(D169-G169),"")</f>
      </c>
      <c r="G169" s="12">
        <v>7000</v>
      </c>
      <c r="H169" s="134"/>
      <c r="I169" s="31"/>
      <c r="J169" s="31"/>
      <c r="K169" s="31"/>
    </row>
    <row r="170" spans="1:11" ht="15" thickBot="1">
      <c r="A170" s="125"/>
      <c r="B170" s="14">
        <v>3235</v>
      </c>
      <c r="C170" s="16" t="s">
        <v>299</v>
      </c>
      <c r="D170" s="27">
        <f>SUM(D171)</f>
        <v>0</v>
      </c>
      <c r="E170" s="27">
        <f>SUM(E171)</f>
        <v>0</v>
      </c>
      <c r="F170" s="27">
        <f>SUM(F171)</f>
        <v>0</v>
      </c>
      <c r="G170" s="126">
        <f>SUM(G171)</f>
        <v>0</v>
      </c>
      <c r="I170" s="31"/>
      <c r="J170" s="31"/>
      <c r="K170" s="31"/>
    </row>
    <row r="171" spans="1:11" ht="15" thickBot="1">
      <c r="A171" s="9" t="s">
        <v>306</v>
      </c>
      <c r="B171" s="10">
        <v>32359</v>
      </c>
      <c r="C171" s="10" t="s">
        <v>307</v>
      </c>
      <c r="D171" s="12">
        <v>0</v>
      </c>
      <c r="E171" s="62">
        <f>IF(D171-G171&lt;0,-(D171-G171),"")</f>
      </c>
      <c r="F171" s="62">
        <f>IF(D171-G171&gt;0,(D171-G171),"")</f>
      </c>
      <c r="G171" s="108">
        <v>0</v>
      </c>
      <c r="I171" s="31"/>
      <c r="J171" s="31"/>
      <c r="K171" s="31"/>
    </row>
    <row r="172" spans="1:11" ht="15" thickBot="1">
      <c r="A172" s="9" t="s">
        <v>157</v>
      </c>
      <c r="B172" s="1">
        <v>3236</v>
      </c>
      <c r="C172" s="10" t="s">
        <v>198</v>
      </c>
      <c r="D172" s="26">
        <f>SUM(D173:D175)</f>
        <v>6700</v>
      </c>
      <c r="E172" s="27">
        <f>SUM(E173:E175)</f>
        <v>15130</v>
      </c>
      <c r="F172" s="27">
        <f>SUM(F173:F175)</f>
        <v>0</v>
      </c>
      <c r="G172" s="27">
        <f>G173+G174+G175</f>
        <v>21830</v>
      </c>
      <c r="I172" s="31"/>
      <c r="J172" s="31"/>
      <c r="K172" s="31"/>
    </row>
    <row r="173" spans="1:8" ht="15" thickBot="1">
      <c r="A173" s="9" t="s">
        <v>159</v>
      </c>
      <c r="B173" s="10">
        <v>32361</v>
      </c>
      <c r="C173" s="10" t="s">
        <v>109</v>
      </c>
      <c r="D173" s="12">
        <v>3450</v>
      </c>
      <c r="E173" s="62">
        <f>IF(D173-G173&lt;0,-(D173-G173),"")</f>
        <v>15130</v>
      </c>
      <c r="F173" s="62">
        <f>IF(D173-G173&gt;0,(D173-G173),"")</f>
      </c>
      <c r="G173" s="12">
        <v>18580</v>
      </c>
      <c r="H173" s="134"/>
    </row>
    <row r="174" spans="1:7" ht="15" thickBot="1">
      <c r="A174" s="9" t="s">
        <v>313</v>
      </c>
      <c r="B174" s="10">
        <v>32363</v>
      </c>
      <c r="C174" s="10" t="s">
        <v>312</v>
      </c>
      <c r="D174" s="12">
        <v>1450</v>
      </c>
      <c r="E174" s="62"/>
      <c r="F174" s="62">
        <f>IF(D174-G174&gt;0,(D174-G174),"")</f>
      </c>
      <c r="G174" s="12">
        <v>1450</v>
      </c>
    </row>
    <row r="175" spans="1:8" ht="15" thickBot="1">
      <c r="A175" s="9" t="s">
        <v>161</v>
      </c>
      <c r="B175" s="10">
        <v>32369</v>
      </c>
      <c r="C175" s="10" t="s">
        <v>111</v>
      </c>
      <c r="D175" s="12">
        <v>1800</v>
      </c>
      <c r="E175" s="62">
        <f>IF(D175-G175&lt;0,-(D175-G175),"")</f>
      </c>
      <c r="F175" s="62">
        <f>IF(D175-G175&gt;0,(D175-G174),"")</f>
      </c>
      <c r="G175" s="12">
        <v>1800</v>
      </c>
      <c r="H175" s="134"/>
    </row>
    <row r="176" spans="1:7" ht="15" thickBot="1">
      <c r="A176" s="9" t="s">
        <v>162</v>
      </c>
      <c r="B176" s="1">
        <v>3237</v>
      </c>
      <c r="C176" s="10" t="s">
        <v>199</v>
      </c>
      <c r="D176" s="26">
        <f>SUM(D177:D180)</f>
        <v>4000</v>
      </c>
      <c r="E176" s="27">
        <f>SUM(E177:E180)</f>
        <v>0</v>
      </c>
      <c r="F176" s="27">
        <f>SUM(F177:F180)</f>
        <v>0</v>
      </c>
      <c r="G176" s="27">
        <f>SUM(G177:G180)</f>
        <v>4000</v>
      </c>
    </row>
    <row r="177" spans="1:7" ht="15" thickBot="1">
      <c r="A177" s="9" t="s">
        <v>305</v>
      </c>
      <c r="B177" s="19">
        <v>32372</v>
      </c>
      <c r="C177" s="10" t="s">
        <v>323</v>
      </c>
      <c r="D177" s="32">
        <v>0</v>
      </c>
      <c r="E177" s="62">
        <f>IF(D177-G177&lt;0,-(D177-G177),"")</f>
      </c>
      <c r="F177" s="62">
        <f>IF(D177-G177&gt;0,(D177-G177),"")</f>
      </c>
      <c r="G177" s="32">
        <v>0</v>
      </c>
    </row>
    <row r="178" spans="1:10" ht="15" thickBot="1">
      <c r="A178" s="9" t="s">
        <v>164</v>
      </c>
      <c r="B178" s="10">
        <v>32373</v>
      </c>
      <c r="C178" s="162" t="s">
        <v>322</v>
      </c>
      <c r="D178" s="12">
        <v>500</v>
      </c>
      <c r="E178" s="62">
        <f>IF(D178-G178&lt;0,-(D178-G178),"")</f>
      </c>
      <c r="F178" s="62">
        <f>IF(D178-G178&gt;0,(D178-G178),"")</f>
      </c>
      <c r="G178" s="12">
        <v>500</v>
      </c>
      <c r="J178" s="138"/>
    </row>
    <row r="179" spans="1:10" ht="15" customHeight="1" thickBot="1">
      <c r="A179" s="9" t="s">
        <v>325</v>
      </c>
      <c r="B179" s="10">
        <v>32377</v>
      </c>
      <c r="C179" s="10" t="s">
        <v>326</v>
      </c>
      <c r="D179" s="12">
        <v>3500</v>
      </c>
      <c r="E179" s="62">
        <f>IF(D179-G179&lt;0,-(D179-G179),"")</f>
      </c>
      <c r="F179" s="62">
        <f>IF(D179-G179&gt;0,(D179-G179),"")</f>
      </c>
      <c r="G179" s="12">
        <v>3500</v>
      </c>
      <c r="J179" s="138"/>
    </row>
    <row r="180" spans="1:7" ht="15" thickBot="1">
      <c r="A180" s="9" t="s">
        <v>172</v>
      </c>
      <c r="B180" s="10">
        <v>32379</v>
      </c>
      <c r="C180" s="10" t="s">
        <v>114</v>
      </c>
      <c r="D180" s="12">
        <v>0</v>
      </c>
      <c r="E180" s="62">
        <f>IF(D180-G180&lt;0,-(D180-G180),"")</f>
      </c>
      <c r="F180" s="62">
        <f>IF(D180-G180&gt;0,(D180-G180),"")</f>
      </c>
      <c r="G180" s="12">
        <v>0</v>
      </c>
    </row>
    <row r="181" spans="1:7" ht="15" thickBot="1">
      <c r="A181" s="9" t="s">
        <v>173</v>
      </c>
      <c r="B181" s="1">
        <v>3238</v>
      </c>
      <c r="C181" s="10" t="s">
        <v>200</v>
      </c>
      <c r="D181" s="26">
        <f>SUM(D182:D184)</f>
        <v>7432</v>
      </c>
      <c r="E181" s="27">
        <f>SUM(E182:E184)</f>
        <v>0</v>
      </c>
      <c r="F181" s="27">
        <f>SUM(F182:F184)</f>
        <v>0</v>
      </c>
      <c r="G181" s="27">
        <f>SUM(G182:G184)</f>
        <v>7432</v>
      </c>
    </row>
    <row r="182" spans="1:7" ht="15" thickBot="1">
      <c r="A182" s="9" t="s">
        <v>174</v>
      </c>
      <c r="B182" s="10">
        <v>32381</v>
      </c>
      <c r="C182" s="10" t="s">
        <v>116</v>
      </c>
      <c r="D182" s="12">
        <v>2787</v>
      </c>
      <c r="E182" s="62">
        <f>IF(D182-G182&lt;0,-(D182-G182),"")</f>
      </c>
      <c r="F182" s="62">
        <f>IF(D182-G182&gt;0,(D182-G182),"")</f>
      </c>
      <c r="G182" s="12">
        <v>2787</v>
      </c>
    </row>
    <row r="183" spans="1:8" ht="15" thickBot="1">
      <c r="A183" s="9" t="s">
        <v>175</v>
      </c>
      <c r="B183" s="10">
        <v>32382</v>
      </c>
      <c r="C183" s="10" t="s">
        <v>118</v>
      </c>
      <c r="D183" s="12">
        <v>1327</v>
      </c>
      <c r="E183" s="62">
        <f>IF(D183-G183&lt;0,-(D183-G183),"")</f>
      </c>
      <c r="F183" s="62">
        <f>IF(D183-G183&gt;0,(D183-G183),"")</f>
      </c>
      <c r="G183" s="12">
        <v>1327</v>
      </c>
      <c r="H183" s="134"/>
    </row>
    <row r="184" spans="1:7" ht="15" thickBot="1">
      <c r="A184" s="9" t="s">
        <v>176</v>
      </c>
      <c r="B184" s="10">
        <v>32389</v>
      </c>
      <c r="C184" s="10" t="s">
        <v>120</v>
      </c>
      <c r="D184" s="12">
        <v>3318</v>
      </c>
      <c r="E184" s="62">
        <f>IF(D184-G184&lt;0,-(D184-G184),"")</f>
      </c>
      <c r="F184" s="62">
        <f>IF(D184-G184&gt;0,(D184-G184),"")</f>
      </c>
      <c r="G184" s="12">
        <v>3318</v>
      </c>
    </row>
    <row r="185" spans="1:7" ht="15" thickBot="1">
      <c r="A185" s="9" t="s">
        <v>210</v>
      </c>
      <c r="B185" s="1">
        <v>3239</v>
      </c>
      <c r="C185" s="10" t="s">
        <v>201</v>
      </c>
      <c r="D185" s="26">
        <f>SUM(D186:D192)</f>
        <v>4010</v>
      </c>
      <c r="E185" s="27">
        <f>SUM(E186:E192)</f>
        <v>0</v>
      </c>
      <c r="F185" s="27">
        <f>SUM(F186:F192)</f>
        <v>0</v>
      </c>
      <c r="G185" s="27">
        <f>SUM(G186:G192)</f>
        <v>4010</v>
      </c>
    </row>
    <row r="186" spans="1:8" ht="15" thickBot="1">
      <c r="A186" s="9" t="s">
        <v>211</v>
      </c>
      <c r="B186" s="10">
        <v>32391</v>
      </c>
      <c r="C186" s="10" t="s">
        <v>122</v>
      </c>
      <c r="D186" s="12">
        <v>1900</v>
      </c>
      <c r="E186" s="62">
        <f aca="true" t="shared" si="7" ref="E186:E192">IF(D186-G186&lt;0,-(D186-G186),"")</f>
      </c>
      <c r="F186" s="62">
        <f aca="true" t="shared" si="8" ref="F186:F192">IF(D186-G186&gt;0,(D186-G186),"")</f>
      </c>
      <c r="G186" s="12">
        <v>1900</v>
      </c>
      <c r="H186" s="134"/>
    </row>
    <row r="187" spans="1:8" s="34" customFormat="1" ht="15" thickBot="1">
      <c r="A187" s="9" t="s">
        <v>212</v>
      </c>
      <c r="B187" s="10">
        <v>32392</v>
      </c>
      <c r="C187" s="10" t="s">
        <v>124</v>
      </c>
      <c r="D187" s="12">
        <v>60</v>
      </c>
      <c r="E187" s="62">
        <f t="shared" si="7"/>
      </c>
      <c r="F187" s="62">
        <f t="shared" si="8"/>
      </c>
      <c r="G187" s="12">
        <v>60</v>
      </c>
      <c r="H187" s="134"/>
    </row>
    <row r="188" spans="1:7" ht="15" thickBot="1">
      <c r="A188" s="9" t="s">
        <v>213</v>
      </c>
      <c r="B188" s="10">
        <v>32393</v>
      </c>
      <c r="C188" s="10" t="s">
        <v>126</v>
      </c>
      <c r="D188" s="12">
        <v>0</v>
      </c>
      <c r="E188" s="62">
        <f t="shared" si="7"/>
      </c>
      <c r="F188" s="62">
        <f t="shared" si="8"/>
      </c>
      <c r="G188" s="12">
        <v>0</v>
      </c>
    </row>
    <row r="189" spans="1:7" ht="15" thickBot="1">
      <c r="A189" s="9" t="s">
        <v>214</v>
      </c>
      <c r="B189" s="10">
        <v>32394</v>
      </c>
      <c r="C189" s="10" t="s">
        <v>128</v>
      </c>
      <c r="D189" s="12">
        <v>600</v>
      </c>
      <c r="E189" s="62">
        <f t="shared" si="7"/>
      </c>
      <c r="F189" s="62">
        <f t="shared" si="8"/>
      </c>
      <c r="G189" s="12">
        <v>600</v>
      </c>
    </row>
    <row r="190" spans="1:7" ht="15" thickBot="1">
      <c r="A190" s="9" t="s">
        <v>215</v>
      </c>
      <c r="B190" s="10">
        <v>32395</v>
      </c>
      <c r="C190" s="10" t="s">
        <v>130</v>
      </c>
      <c r="D190" s="12">
        <v>150</v>
      </c>
      <c r="E190" s="62">
        <f t="shared" si="7"/>
      </c>
      <c r="F190" s="62">
        <f t="shared" si="8"/>
      </c>
      <c r="G190" s="12">
        <v>150</v>
      </c>
    </row>
    <row r="191" spans="1:7" ht="15" thickBot="1">
      <c r="A191" s="9" t="s">
        <v>302</v>
      </c>
      <c r="B191" s="10">
        <v>32396</v>
      </c>
      <c r="C191" s="10" t="s">
        <v>303</v>
      </c>
      <c r="D191" s="12">
        <v>0</v>
      </c>
      <c r="E191" s="62">
        <f t="shared" si="7"/>
      </c>
      <c r="F191" s="62">
        <f t="shared" si="8"/>
      </c>
      <c r="G191" s="12">
        <v>0</v>
      </c>
    </row>
    <row r="192" spans="1:7" ht="15" thickBot="1">
      <c r="A192" s="9" t="s">
        <v>216</v>
      </c>
      <c r="B192" s="10">
        <v>32399</v>
      </c>
      <c r="C192" s="10" t="s">
        <v>132</v>
      </c>
      <c r="D192" s="12">
        <v>1300</v>
      </c>
      <c r="E192" s="62">
        <f t="shared" si="7"/>
      </c>
      <c r="F192" s="62">
        <f t="shared" si="8"/>
      </c>
      <c r="G192" s="12">
        <v>1300</v>
      </c>
    </row>
    <row r="193" spans="1:7" ht="15" thickBot="1">
      <c r="A193" s="9" t="s">
        <v>217</v>
      </c>
      <c r="B193" s="16">
        <v>324</v>
      </c>
      <c r="C193" s="18" t="s">
        <v>167</v>
      </c>
      <c r="D193" s="27">
        <f>D194</f>
        <v>0</v>
      </c>
      <c r="E193" s="27">
        <f>E194</f>
        <v>0</v>
      </c>
      <c r="F193" s="27">
        <f>F194</f>
        <v>0</v>
      </c>
      <c r="G193" s="27">
        <f>G194</f>
        <v>0</v>
      </c>
    </row>
    <row r="194" spans="1:7" ht="15" thickBot="1">
      <c r="A194" s="9" t="s">
        <v>218</v>
      </c>
      <c r="B194" s="14">
        <v>3241</v>
      </c>
      <c r="C194" s="19" t="s">
        <v>185</v>
      </c>
      <c r="D194" s="27">
        <f>SUM(D195:D196)</f>
        <v>0</v>
      </c>
      <c r="E194" s="27">
        <f>SUM(E195:E196)</f>
        <v>0</v>
      </c>
      <c r="F194" s="27">
        <f>SUM(F195:F196)</f>
        <v>0</v>
      </c>
      <c r="G194" s="27">
        <f>SUM(G195:G196)</f>
        <v>0</v>
      </c>
    </row>
    <row r="195" spans="1:7" ht="15" thickBot="1">
      <c r="A195" s="9" t="s">
        <v>219</v>
      </c>
      <c r="B195" s="10">
        <v>32411</v>
      </c>
      <c r="C195" s="19" t="s">
        <v>209</v>
      </c>
      <c r="D195" s="32">
        <v>0</v>
      </c>
      <c r="E195" s="62">
        <f>IF(D195-G195&lt;0,-(D195-G195),"")</f>
      </c>
      <c r="F195" s="62">
        <f>IF(D195-G195&gt;0,(D195-G195),"")</f>
      </c>
      <c r="G195" s="109">
        <v>0</v>
      </c>
    </row>
    <row r="196" spans="1:7" ht="15" thickBot="1">
      <c r="A196" s="9" t="s">
        <v>220</v>
      </c>
      <c r="B196" s="10">
        <v>32412</v>
      </c>
      <c r="C196" s="19" t="s">
        <v>183</v>
      </c>
      <c r="D196" s="32">
        <v>0</v>
      </c>
      <c r="E196" s="62">
        <f>IF(D196-G196&lt;0,-(D196-G196),"")</f>
      </c>
      <c r="F196" s="62">
        <f>IF(D196-G196&gt;0,(D196-G196),"")</f>
      </c>
      <c r="G196" s="109">
        <v>0</v>
      </c>
    </row>
    <row r="197" spans="1:7" ht="15" thickBot="1">
      <c r="A197" s="9" t="s">
        <v>221</v>
      </c>
      <c r="B197" s="16">
        <v>329</v>
      </c>
      <c r="C197" s="18" t="s">
        <v>167</v>
      </c>
      <c r="D197" s="27">
        <f>D198+D200+D204+D208+D213+D215+D206</f>
        <v>19890</v>
      </c>
      <c r="E197" s="27">
        <f>E198+E200+E204+E208+E213+E215+E206</f>
        <v>0</v>
      </c>
      <c r="F197" s="27">
        <f>F198+F200+F204+F208+F213+F215+F206</f>
        <v>0</v>
      </c>
      <c r="G197" s="27">
        <f>G198+G200+G204+G208+G213+G215+G206</f>
        <v>19890</v>
      </c>
    </row>
    <row r="198" spans="1:7" ht="15" customHeight="1" thickBot="1">
      <c r="A198" s="9" t="s">
        <v>222</v>
      </c>
      <c r="B198" s="1">
        <v>3291</v>
      </c>
      <c r="C198" s="10" t="s">
        <v>202</v>
      </c>
      <c r="D198" s="26">
        <f>SUM(D199)</f>
        <v>4804</v>
      </c>
      <c r="E198" s="27">
        <f>SUM(E199)</f>
        <v>0</v>
      </c>
      <c r="F198" s="27">
        <f>SUM(F199)</f>
        <v>0</v>
      </c>
      <c r="G198" s="27">
        <f>SUM(G199)</f>
        <v>4804</v>
      </c>
    </row>
    <row r="199" spans="1:7" ht="15" customHeight="1" thickBot="1">
      <c r="A199" s="9" t="s">
        <v>223</v>
      </c>
      <c r="B199" s="10">
        <v>32911</v>
      </c>
      <c r="C199" s="10" t="s">
        <v>134</v>
      </c>
      <c r="D199" s="12">
        <v>4804</v>
      </c>
      <c r="E199" s="62">
        <f>IF(D199-G199&lt;0,-(D199-G199),"")</f>
      </c>
      <c r="F199" s="62">
        <f>IF(D199-G199&gt;0,(D199-G199),"")</f>
      </c>
      <c r="G199" s="12">
        <v>4804</v>
      </c>
    </row>
    <row r="200" spans="1:12" ht="13.5" customHeight="1" thickBot="1">
      <c r="A200" s="9" t="s">
        <v>224</v>
      </c>
      <c r="B200" s="1">
        <v>3292</v>
      </c>
      <c r="C200" s="10" t="s">
        <v>203</v>
      </c>
      <c r="D200" s="26">
        <f>SUM(D201:D203)</f>
        <v>7756</v>
      </c>
      <c r="E200" s="27">
        <f>SUM(E201:E203)</f>
        <v>0</v>
      </c>
      <c r="F200" s="27">
        <f>SUM(F201:F203)</f>
        <v>0</v>
      </c>
      <c r="G200" s="27">
        <f>SUM(G201:G203)</f>
        <v>7756</v>
      </c>
      <c r="L200" s="3"/>
    </row>
    <row r="201" spans="1:7" ht="15" customHeight="1" thickBot="1">
      <c r="A201" s="9" t="s">
        <v>225</v>
      </c>
      <c r="B201" s="10">
        <v>32921</v>
      </c>
      <c r="C201" s="10" t="s">
        <v>136</v>
      </c>
      <c r="D201" s="12">
        <v>2256</v>
      </c>
      <c r="E201" s="62">
        <f>IF(D201-G201&lt;0,-(D201-G201),"")</f>
      </c>
      <c r="F201" s="62">
        <f>IF(D201-G201&gt;0,(D201-G201),"")</f>
      </c>
      <c r="G201" s="12">
        <v>2256</v>
      </c>
    </row>
    <row r="202" spans="1:7" ht="18" customHeight="1" thickBot="1">
      <c r="A202" s="9" t="s">
        <v>226</v>
      </c>
      <c r="B202" s="10">
        <v>32922</v>
      </c>
      <c r="C202" s="10" t="s">
        <v>138</v>
      </c>
      <c r="D202" s="12">
        <v>2500</v>
      </c>
      <c r="E202" s="62">
        <f>IF(D202-G202&lt;0,-(D202-G202),"")</f>
      </c>
      <c r="F202" s="62">
        <f>IF(D202-G202&gt;0,(D202-G202),"")</f>
      </c>
      <c r="G202" s="12">
        <v>2500</v>
      </c>
    </row>
    <row r="203" spans="1:7" ht="18.75" customHeight="1" thickBot="1">
      <c r="A203" s="9" t="s">
        <v>227</v>
      </c>
      <c r="B203" s="10">
        <v>32923</v>
      </c>
      <c r="C203" s="10" t="s">
        <v>140</v>
      </c>
      <c r="D203" s="12">
        <v>3000</v>
      </c>
      <c r="E203" s="62">
        <f>IF(D203-G203&lt;0,-(D203-G203),"")</f>
      </c>
      <c r="F203" s="62">
        <f>IF(D203-G203&gt;0,(D203-G203),"")</f>
      </c>
      <c r="G203" s="12">
        <v>3000</v>
      </c>
    </row>
    <row r="204" spans="1:7" ht="15" customHeight="1" thickBot="1">
      <c r="A204" s="9" t="s">
        <v>228</v>
      </c>
      <c r="B204" s="1">
        <v>3293</v>
      </c>
      <c r="C204" s="10" t="s">
        <v>142</v>
      </c>
      <c r="D204" s="26">
        <f>SUM(D205:D205)</f>
        <v>1000</v>
      </c>
      <c r="E204" s="27">
        <f>SUM(E205:E205)</f>
        <v>0</v>
      </c>
      <c r="F204" s="27">
        <f>SUM(F205:F205)</f>
        <v>0</v>
      </c>
      <c r="G204" s="27">
        <f>G205</f>
        <v>1000</v>
      </c>
    </row>
    <row r="205" spans="1:7" ht="15" customHeight="1" thickBot="1">
      <c r="A205" s="9" t="s">
        <v>229</v>
      </c>
      <c r="B205" s="10">
        <v>32931</v>
      </c>
      <c r="C205" s="10" t="s">
        <v>142</v>
      </c>
      <c r="D205" s="12">
        <v>1000</v>
      </c>
      <c r="E205" s="62">
        <f>IF(D205-G205&lt;0,-(D205-G205),"")</f>
      </c>
      <c r="F205" s="62">
        <f>IF(D205-G205&gt;0,(D205-G205),"")</f>
      </c>
      <c r="G205" s="108">
        <v>1000</v>
      </c>
    </row>
    <row r="206" spans="1:7" ht="19.5" customHeight="1" thickBot="1">
      <c r="A206" s="174" t="s">
        <v>333</v>
      </c>
      <c r="B206" s="18">
        <v>3294</v>
      </c>
      <c r="C206" s="10" t="s">
        <v>338</v>
      </c>
      <c r="D206" s="171">
        <f>SUM(D207)</f>
        <v>0</v>
      </c>
      <c r="E206" s="27">
        <f>SUM(E207)</f>
        <v>0</v>
      </c>
      <c r="F206" s="27">
        <f>SUM(F207)</f>
        <v>0</v>
      </c>
      <c r="G206" s="172">
        <f>SUM(G207)</f>
        <v>0</v>
      </c>
    </row>
    <row r="207" spans="1:7" ht="15" customHeight="1" thickBot="1">
      <c r="A207" s="174" t="s">
        <v>334</v>
      </c>
      <c r="B207" s="10">
        <v>32941</v>
      </c>
      <c r="C207" s="10" t="s">
        <v>332</v>
      </c>
      <c r="D207" s="12"/>
      <c r="E207" s="62">
        <f>IF(D207-G207&lt;0,-(D207-G207),"")</f>
      </c>
      <c r="F207" s="62">
        <f>IF(D207-G207&gt;0,(D207-G207),"")</f>
      </c>
      <c r="G207" s="108"/>
    </row>
    <row r="208" spans="1:7" ht="14.25" customHeight="1" thickBot="1">
      <c r="A208" s="9" t="s">
        <v>230</v>
      </c>
      <c r="B208" s="1">
        <v>3295</v>
      </c>
      <c r="C208" s="10" t="s">
        <v>204</v>
      </c>
      <c r="D208" s="26">
        <f>SUM(D209:D212)</f>
        <v>830</v>
      </c>
      <c r="E208" s="27">
        <f>SUM(E209:E212)</f>
        <v>0</v>
      </c>
      <c r="F208" s="27">
        <f>SUM(F209:F212)</f>
        <v>0</v>
      </c>
      <c r="G208" s="27">
        <f>SUM(G209:G212)</f>
        <v>830</v>
      </c>
    </row>
    <row r="209" spans="1:7" ht="15" customHeight="1" thickBot="1">
      <c r="A209" s="9" t="s">
        <v>231</v>
      </c>
      <c r="B209" s="10">
        <v>32952</v>
      </c>
      <c r="C209" s="10" t="s">
        <v>168</v>
      </c>
      <c r="D209" s="12">
        <v>300</v>
      </c>
      <c r="E209" s="62">
        <f>IF(D209-G209&lt;0,-(D209-G209),"")</f>
      </c>
      <c r="F209" s="62">
        <f>IF(D209-G209&gt;0,(D209-G209),"")</f>
      </c>
      <c r="G209" s="12">
        <v>300</v>
      </c>
    </row>
    <row r="210" spans="1:7" ht="15" customHeight="1" thickBot="1">
      <c r="A210" s="9" t="s">
        <v>232</v>
      </c>
      <c r="B210" s="10">
        <v>32953</v>
      </c>
      <c r="C210" s="10" t="s">
        <v>144</v>
      </c>
      <c r="D210" s="12">
        <v>200</v>
      </c>
      <c r="E210" s="62">
        <f>IF(D210-G210&lt;0,-(D210-G210),"")</f>
      </c>
      <c r="F210" s="62">
        <f>IF(D210-G210&gt;0,(D210-G210),"")</f>
      </c>
      <c r="G210" s="12">
        <v>200</v>
      </c>
    </row>
    <row r="211" spans="1:8" ht="15" customHeight="1" thickBot="1">
      <c r="A211" s="9" t="s">
        <v>233</v>
      </c>
      <c r="B211" s="10">
        <v>32955</v>
      </c>
      <c r="C211" s="10" t="s">
        <v>310</v>
      </c>
      <c r="D211" s="12">
        <v>0</v>
      </c>
      <c r="E211" s="62">
        <f>IF(D211-G211&lt;0,-(D211-G211),"")</f>
      </c>
      <c r="F211" s="62">
        <f>IF(D211-G211&gt;0,(D211-G211),"")</f>
      </c>
      <c r="G211" s="12">
        <v>0</v>
      </c>
      <c r="H211" s="137"/>
    </row>
    <row r="212" spans="1:7" ht="15" customHeight="1" thickBot="1">
      <c r="A212" s="9" t="s">
        <v>234</v>
      </c>
      <c r="B212" s="10">
        <v>32959</v>
      </c>
      <c r="C212" s="10" t="s">
        <v>147</v>
      </c>
      <c r="D212" s="12">
        <v>330</v>
      </c>
      <c r="E212" s="62">
        <f>IF(D212-G212&lt;0,-(D212-G212),"")</f>
      </c>
      <c r="F212" s="62">
        <f>IF(D212-G212&gt;0,(D212-G212),"")</f>
      </c>
      <c r="G212" s="12">
        <v>330</v>
      </c>
    </row>
    <row r="213" spans="1:7" ht="15" customHeight="1" thickBot="1">
      <c r="A213" s="9" t="s">
        <v>235</v>
      </c>
      <c r="B213" s="1">
        <v>3296</v>
      </c>
      <c r="C213" s="10" t="s">
        <v>205</v>
      </c>
      <c r="D213" s="26">
        <f>SUM(D214)</f>
        <v>0</v>
      </c>
      <c r="E213" s="27">
        <f>SUM(E214)</f>
        <v>0</v>
      </c>
      <c r="F213" s="27">
        <f>SUM(F214)</f>
        <v>0</v>
      </c>
      <c r="G213" s="27">
        <f>SUM(G214)</f>
        <v>0</v>
      </c>
    </row>
    <row r="214" spans="1:7" ht="15" customHeight="1" thickBot="1">
      <c r="A214" s="9" t="s">
        <v>236</v>
      </c>
      <c r="B214" s="10">
        <v>32961</v>
      </c>
      <c r="C214" s="10" t="s">
        <v>184</v>
      </c>
      <c r="D214" s="12">
        <v>0</v>
      </c>
      <c r="E214" s="62">
        <f>IF(D214-G214&lt;0,-(D214-G214),"")</f>
      </c>
      <c r="F214" s="62">
        <f>IF(D214-G214&gt;0,(D214-G214),"")</f>
      </c>
      <c r="G214" s="108">
        <v>0</v>
      </c>
    </row>
    <row r="215" spans="1:7" ht="15" customHeight="1" thickBot="1">
      <c r="A215" s="9" t="s">
        <v>252</v>
      </c>
      <c r="B215" s="14">
        <v>3299</v>
      </c>
      <c r="C215" s="10" t="s">
        <v>149</v>
      </c>
      <c r="D215" s="27">
        <f>SUM(D216)</f>
        <v>5500</v>
      </c>
      <c r="E215" s="27">
        <f>SUM(E216)</f>
        <v>0</v>
      </c>
      <c r="F215" s="27">
        <f>SUM(F216)</f>
        <v>0</v>
      </c>
      <c r="G215" s="27">
        <f>SUM(G216)</f>
        <v>5500</v>
      </c>
    </row>
    <row r="216" spans="1:7" ht="15" customHeight="1" thickBot="1">
      <c r="A216" s="9" t="s">
        <v>253</v>
      </c>
      <c r="B216" s="10">
        <v>32999</v>
      </c>
      <c r="C216" s="10" t="s">
        <v>149</v>
      </c>
      <c r="D216" s="12">
        <v>5500</v>
      </c>
      <c r="E216" s="62">
        <f>IF(D216-G216&lt;0,-(D216-G216),"")</f>
      </c>
      <c r="F216" s="62">
        <f>IF(D216-G216&gt;0,(D216-G216),"")</f>
      </c>
      <c r="G216" s="108">
        <v>5500</v>
      </c>
    </row>
    <row r="217" spans="1:7" ht="15" customHeight="1" thickBot="1">
      <c r="A217" s="185"/>
      <c r="B217" s="186"/>
      <c r="C217" s="187" t="s">
        <v>345</v>
      </c>
      <c r="D217" s="179">
        <f>D218</f>
        <v>7000</v>
      </c>
      <c r="E217" s="179">
        <f>E218</f>
        <v>0</v>
      </c>
      <c r="F217" s="179">
        <f>F218</f>
        <v>0</v>
      </c>
      <c r="G217" s="189">
        <f>G218</f>
        <v>7000</v>
      </c>
    </row>
    <row r="218" spans="1:8" ht="15" customHeight="1" thickBot="1">
      <c r="A218" s="9" t="s">
        <v>254</v>
      </c>
      <c r="B218" s="16">
        <v>343</v>
      </c>
      <c r="C218" s="18" t="s">
        <v>167</v>
      </c>
      <c r="D218" s="27">
        <f>D219+D222+D224</f>
        <v>7000</v>
      </c>
      <c r="E218" s="27">
        <f>E219+E222+E224</f>
        <v>0</v>
      </c>
      <c r="F218" s="27">
        <f>F219+F222+F224</f>
        <v>0</v>
      </c>
      <c r="G218" s="27">
        <f>G219+G222+G224</f>
        <v>7000</v>
      </c>
      <c r="H218" s="135"/>
    </row>
    <row r="219" spans="1:7" ht="15" customHeight="1" thickBot="1">
      <c r="A219" s="9" t="s">
        <v>255</v>
      </c>
      <c r="B219" s="1">
        <v>3431</v>
      </c>
      <c r="C219" s="10" t="s">
        <v>206</v>
      </c>
      <c r="D219" s="26">
        <f>SUM(D220:D221)</f>
        <v>7000</v>
      </c>
      <c r="E219" s="27">
        <f>SUM(E220:E221)</f>
        <v>0</v>
      </c>
      <c r="F219" s="27">
        <f>SUM(F220:F221)</f>
        <v>0</v>
      </c>
      <c r="G219" s="27">
        <f>SUM(G220:G221)</f>
        <v>7000</v>
      </c>
    </row>
    <row r="220" spans="1:8" ht="15" customHeight="1" thickBot="1">
      <c r="A220" s="9" t="s">
        <v>256</v>
      </c>
      <c r="B220" s="10">
        <v>34311</v>
      </c>
      <c r="C220" s="33" t="s">
        <v>169</v>
      </c>
      <c r="D220" s="12">
        <v>7000</v>
      </c>
      <c r="E220" s="62">
        <f>IF(D220-G220&lt;0,-(D220-G220),"")</f>
      </c>
      <c r="F220" s="62">
        <f>IF(D220-G220&gt;0,(D220-G220),"")</f>
      </c>
      <c r="G220" s="109">
        <v>7000</v>
      </c>
      <c r="H220" s="159"/>
    </row>
    <row r="221" spans="1:7" ht="15" customHeight="1" thickBot="1">
      <c r="A221" s="9" t="s">
        <v>257</v>
      </c>
      <c r="B221" s="10">
        <v>34312</v>
      </c>
      <c r="C221" s="10" t="s">
        <v>151</v>
      </c>
      <c r="D221" s="12">
        <v>0</v>
      </c>
      <c r="E221" s="62">
        <f>IF(D221-G221&lt;0,-(D221-G221),"")</f>
      </c>
      <c r="F221" s="62">
        <f>IF(D221-G221&gt;0,(D221-G221),"")</f>
      </c>
      <c r="G221" s="108">
        <v>0</v>
      </c>
    </row>
    <row r="222" spans="1:7" ht="15" customHeight="1" thickBot="1">
      <c r="A222" s="9" t="s">
        <v>258</v>
      </c>
      <c r="B222" s="1">
        <v>3432</v>
      </c>
      <c r="C222" s="10" t="s">
        <v>207</v>
      </c>
      <c r="D222" s="30">
        <f>SUM(D223)</f>
        <v>0</v>
      </c>
      <c r="E222" s="27">
        <f>SUM(E223)</f>
        <v>0</v>
      </c>
      <c r="F222" s="27">
        <f>SUM(F223)</f>
        <v>0</v>
      </c>
      <c r="G222" s="30">
        <f>SUM(G223)</f>
        <v>0</v>
      </c>
    </row>
    <row r="223" spans="1:7" ht="15" customHeight="1" thickBot="1">
      <c r="A223" s="9" t="s">
        <v>259</v>
      </c>
      <c r="B223" s="10">
        <v>34321</v>
      </c>
      <c r="C223" s="10" t="s">
        <v>290</v>
      </c>
      <c r="D223" s="13">
        <v>0</v>
      </c>
      <c r="E223" s="62">
        <f>IF(D223-G223&lt;0,-(D223-G223),"")</f>
      </c>
      <c r="F223" s="62">
        <f>IF(D223-G223&gt;0,(D223-G223),"")</f>
      </c>
      <c r="G223" s="110">
        <v>0</v>
      </c>
    </row>
    <row r="224" spans="1:7" ht="15" customHeight="1" thickBot="1">
      <c r="A224" s="9" t="s">
        <v>258</v>
      </c>
      <c r="B224" s="16">
        <v>3433</v>
      </c>
      <c r="C224" s="10" t="s">
        <v>207</v>
      </c>
      <c r="D224" s="30">
        <f>SUM(D225:D227)</f>
        <v>0</v>
      </c>
      <c r="E224" s="27">
        <f>SUM(E227)</f>
        <v>0</v>
      </c>
      <c r="F224" s="30">
        <f>SUM(F227)</f>
        <v>0</v>
      </c>
      <c r="G224" s="126">
        <f>SUM(G225:G227)</f>
        <v>0</v>
      </c>
    </row>
    <row r="225" spans="1:7" ht="15" customHeight="1" thickBot="1">
      <c r="A225" s="9" t="s">
        <v>259</v>
      </c>
      <c r="B225" s="10">
        <v>34331</v>
      </c>
      <c r="C225" s="10" t="s">
        <v>335</v>
      </c>
      <c r="D225" s="175">
        <v>0</v>
      </c>
      <c r="E225" s="62">
        <f>IF(D225-G225&lt;0,-(D225-G225),"")</f>
      </c>
      <c r="F225" s="30">
        <f>IF(D225-G225&gt;0,(D225-G225),"")</f>
      </c>
      <c r="G225" s="108">
        <v>0</v>
      </c>
    </row>
    <row r="226" spans="1:7" ht="15" customHeight="1" thickBot="1">
      <c r="A226" s="9" t="s">
        <v>260</v>
      </c>
      <c r="B226" s="10">
        <v>34332</v>
      </c>
      <c r="C226" s="10" t="s">
        <v>336</v>
      </c>
      <c r="D226" s="175">
        <v>0</v>
      </c>
      <c r="E226" s="62">
        <f>IF(D226-G226&lt;0,-(D226-G226),"")</f>
      </c>
      <c r="F226" s="30">
        <f>IF(D226-G226&gt;0,(D226-G226),"")</f>
      </c>
      <c r="G226" s="108">
        <v>0</v>
      </c>
    </row>
    <row r="227" spans="1:7" ht="15" customHeight="1" thickBot="1">
      <c r="A227" s="9" t="s">
        <v>261</v>
      </c>
      <c r="B227" s="10">
        <v>34339</v>
      </c>
      <c r="C227" s="10" t="s">
        <v>337</v>
      </c>
      <c r="D227" s="13">
        <v>0</v>
      </c>
      <c r="E227" s="62">
        <f>IF(D227-G227&lt;0,-(D227-G227),"")</f>
      </c>
      <c r="F227" s="62">
        <f>IF(D227-G227&gt;0,(D227-G227),"")</f>
      </c>
      <c r="G227" s="108">
        <v>0</v>
      </c>
    </row>
    <row r="228" spans="1:7" ht="15" customHeight="1" thickBot="1">
      <c r="A228" s="185"/>
      <c r="B228" s="186"/>
      <c r="C228" s="187" t="s">
        <v>346</v>
      </c>
      <c r="D228" s="188">
        <f>D229</f>
        <v>2000</v>
      </c>
      <c r="E228" s="188">
        <f>E229</f>
        <v>0</v>
      </c>
      <c r="F228" s="188">
        <f>F229</f>
        <v>0</v>
      </c>
      <c r="G228" s="190">
        <f>G229</f>
        <v>2000</v>
      </c>
    </row>
    <row r="229" spans="1:7" ht="15" customHeight="1" thickBot="1">
      <c r="A229" s="9" t="s">
        <v>262</v>
      </c>
      <c r="B229" s="16">
        <v>372</v>
      </c>
      <c r="C229" s="18" t="s">
        <v>167</v>
      </c>
      <c r="D229" s="27">
        <f>D230</f>
        <v>2000</v>
      </c>
      <c r="E229" s="27">
        <f>E230</f>
        <v>0</v>
      </c>
      <c r="F229" s="27">
        <f>F230</f>
        <v>0</v>
      </c>
      <c r="G229" s="27">
        <f>SUM(G230)</f>
        <v>2000</v>
      </c>
    </row>
    <row r="230" spans="1:7" ht="15" customHeight="1" thickBot="1">
      <c r="A230" s="9" t="s">
        <v>263</v>
      </c>
      <c r="B230" s="1">
        <v>3721</v>
      </c>
      <c r="C230" s="10" t="s">
        <v>208</v>
      </c>
      <c r="D230" s="26">
        <f>SUM(D231)</f>
        <v>2000</v>
      </c>
      <c r="E230" s="27">
        <f>SUM(E231)</f>
        <v>0</v>
      </c>
      <c r="F230" s="27">
        <f>SUM(F231)</f>
        <v>0</v>
      </c>
      <c r="G230" s="27">
        <f>SUM(G231)</f>
        <v>2000</v>
      </c>
    </row>
    <row r="231" spans="1:7" ht="15" customHeight="1" thickBot="1">
      <c r="A231" s="9" t="s">
        <v>264</v>
      </c>
      <c r="B231" s="10">
        <v>37212</v>
      </c>
      <c r="C231" s="10" t="s">
        <v>154</v>
      </c>
      <c r="D231" s="12">
        <v>2000</v>
      </c>
      <c r="E231" s="62">
        <f>IF(D231-G231&lt;0,-(D231-G231),"")</f>
      </c>
      <c r="F231" s="62">
        <f>IF(D231-G231&gt;0,(D231-G231),"")</f>
      </c>
      <c r="G231" s="108">
        <v>2000</v>
      </c>
    </row>
    <row r="232" spans="1:7" ht="15" customHeight="1" thickBot="1">
      <c r="A232" s="185"/>
      <c r="B232" s="186"/>
      <c r="C232" s="187" t="s">
        <v>368</v>
      </c>
      <c r="D232" s="188">
        <f>D233</f>
        <v>0</v>
      </c>
      <c r="E232" s="188">
        <f>E233</f>
        <v>0</v>
      </c>
      <c r="F232" s="188">
        <f>F233</f>
        <v>0</v>
      </c>
      <c r="G232" s="190">
        <f>G233</f>
        <v>0</v>
      </c>
    </row>
    <row r="233" spans="1:7" ht="15" customHeight="1" thickBot="1">
      <c r="A233" s="9" t="s">
        <v>265</v>
      </c>
      <c r="B233" s="220">
        <v>383</v>
      </c>
      <c r="C233" s="18" t="s">
        <v>167</v>
      </c>
      <c r="D233" s="27">
        <f>D234</f>
        <v>0</v>
      </c>
      <c r="E233" s="27">
        <f>E234</f>
        <v>0</v>
      </c>
      <c r="F233" s="27">
        <f>F234</f>
        <v>0</v>
      </c>
      <c r="G233" s="27">
        <f>SUM(G234)</f>
        <v>0</v>
      </c>
    </row>
    <row r="234" spans="1:7" ht="15" customHeight="1" thickBot="1">
      <c r="A234" s="9" t="s">
        <v>266</v>
      </c>
      <c r="B234" s="219">
        <v>3835</v>
      </c>
      <c r="C234" s="10" t="s">
        <v>378</v>
      </c>
      <c r="D234" s="27">
        <f>SUM(D235)</f>
        <v>0</v>
      </c>
      <c r="E234" s="27">
        <f>SUM(E235)</f>
        <v>0</v>
      </c>
      <c r="F234" s="27">
        <f>SUM(F235)</f>
        <v>0</v>
      </c>
      <c r="G234" s="27">
        <f>SUM(G235)</f>
        <v>0</v>
      </c>
    </row>
    <row r="235" spans="1:7" ht="15" customHeight="1" thickBot="1">
      <c r="A235" s="9" t="s">
        <v>267</v>
      </c>
      <c r="B235" s="33">
        <v>38351</v>
      </c>
      <c r="C235" s="10" t="s">
        <v>378</v>
      </c>
      <c r="D235" s="12"/>
      <c r="E235" s="62">
        <f>IF(D235-G235&lt;0,-(D235-G235),"")</f>
      </c>
      <c r="F235" s="62">
        <f>IF(D235-G235&gt;0,(D235-G235),"")</f>
      </c>
      <c r="G235" s="108">
        <v>0</v>
      </c>
    </row>
    <row r="236" ht="12" customHeight="1" thickBot="1"/>
    <row r="237" spans="1:7" ht="27.75" thickBot="1">
      <c r="A237" s="7" t="s">
        <v>0</v>
      </c>
      <c r="B237" s="8" t="s">
        <v>1</v>
      </c>
      <c r="C237" s="8" t="s">
        <v>165</v>
      </c>
      <c r="D237" s="8" t="s">
        <v>2</v>
      </c>
      <c r="E237" s="93" t="s">
        <v>3</v>
      </c>
      <c r="F237" s="96" t="s">
        <v>4</v>
      </c>
      <c r="G237" s="8" t="s">
        <v>5</v>
      </c>
    </row>
    <row r="238" spans="1:8" s="203" customFormat="1" ht="13.5" thickBot="1">
      <c r="A238" s="52" t="s">
        <v>350</v>
      </c>
      <c r="B238" s="200"/>
      <c r="C238" s="200"/>
      <c r="D238" s="200"/>
      <c r="E238" s="200"/>
      <c r="F238" s="200"/>
      <c r="G238" s="201"/>
      <c r="H238" s="202"/>
    </row>
    <row r="239" spans="1:7" ht="15" thickBot="1">
      <c r="A239" s="20"/>
      <c r="B239" s="20"/>
      <c r="C239" s="16" t="s">
        <v>347</v>
      </c>
      <c r="D239" s="27">
        <f>D240+D264</f>
        <v>74050</v>
      </c>
      <c r="E239" s="27">
        <f>E241+E244+E261+E265</f>
        <v>7801</v>
      </c>
      <c r="F239" s="27">
        <f>F241+F244+F261+F265</f>
        <v>0</v>
      </c>
      <c r="G239" s="27">
        <f>G240+G264</f>
        <v>81851</v>
      </c>
    </row>
    <row r="240" spans="1:7" ht="15" thickBot="1">
      <c r="A240" s="191"/>
      <c r="B240" s="186"/>
      <c r="C240" s="187" t="s">
        <v>348</v>
      </c>
      <c r="D240" s="179">
        <f>D241+D244+D261</f>
        <v>74050</v>
      </c>
      <c r="E240" s="179">
        <f>E241+E244+E261</f>
        <v>7801</v>
      </c>
      <c r="F240" s="179">
        <f>F241+F244+F261</f>
        <v>0</v>
      </c>
      <c r="G240" s="179">
        <f>G241+G244+G261</f>
        <v>81851</v>
      </c>
    </row>
    <row r="241" spans="1:7" ht="15" customHeight="1" thickBot="1">
      <c r="A241" s="9" t="s">
        <v>268</v>
      </c>
      <c r="B241" s="16">
        <v>421</v>
      </c>
      <c r="C241" s="16" t="s">
        <v>167</v>
      </c>
      <c r="D241" s="178">
        <f>SUM(D242)</f>
        <v>0</v>
      </c>
      <c r="E241" s="178">
        <f aca="true" t="shared" si="9" ref="E241:G242">SUM(E242)</f>
        <v>0</v>
      </c>
      <c r="F241" s="178">
        <f t="shared" si="9"/>
        <v>0</v>
      </c>
      <c r="G241" s="178">
        <f t="shared" si="9"/>
        <v>0</v>
      </c>
    </row>
    <row r="242" spans="1:7" ht="15" customHeight="1" thickBot="1">
      <c r="A242" s="21" t="s">
        <v>269</v>
      </c>
      <c r="B242" s="25">
        <v>4212</v>
      </c>
      <c r="C242" s="22" t="s">
        <v>300</v>
      </c>
      <c r="D242" s="28">
        <f>SUM(D243)</f>
        <v>0</v>
      </c>
      <c r="E242" s="28">
        <f t="shared" si="9"/>
        <v>0</v>
      </c>
      <c r="F242" s="28">
        <f t="shared" si="9"/>
        <v>0</v>
      </c>
      <c r="G242" s="28">
        <f t="shared" si="9"/>
        <v>0</v>
      </c>
    </row>
    <row r="243" spans="1:7" ht="15" customHeight="1" thickBot="1">
      <c r="A243" s="9" t="s">
        <v>270</v>
      </c>
      <c r="B243" s="22">
        <v>42129</v>
      </c>
      <c r="C243" s="22" t="s">
        <v>301</v>
      </c>
      <c r="D243" s="23">
        <v>0</v>
      </c>
      <c r="E243" s="65">
        <f>IF(D243-G243&lt;0,-(D243-G243),"")</f>
      </c>
      <c r="F243" s="65">
        <f>IF(D243-G243&gt;0,(D243-G243),"")</f>
      </c>
      <c r="G243" s="23">
        <v>0</v>
      </c>
    </row>
    <row r="244" spans="1:7" ht="15" customHeight="1" thickBot="1">
      <c r="A244" s="21" t="s">
        <v>271</v>
      </c>
      <c r="B244" s="16">
        <v>422</v>
      </c>
      <c r="C244" s="18" t="s">
        <v>167</v>
      </c>
      <c r="D244" s="178">
        <f>D245+D249+D252+D256+D258</f>
        <v>74050</v>
      </c>
      <c r="E244" s="178">
        <f>E242+E245+E249+E252+E256+E258</f>
        <v>7801</v>
      </c>
      <c r="F244" s="178">
        <f>F242+F245+F249+F252+F256+F258</f>
        <v>0</v>
      </c>
      <c r="G244" s="178">
        <f>G245+G249+G252+G256+G258</f>
        <v>81851</v>
      </c>
    </row>
    <row r="245" spans="1:7" ht="15" customHeight="1" thickBot="1">
      <c r="A245" s="9" t="s">
        <v>272</v>
      </c>
      <c r="B245" s="25">
        <v>4221</v>
      </c>
      <c r="C245" s="22" t="s">
        <v>237</v>
      </c>
      <c r="D245" s="28">
        <f>SUM(D246:D248)</f>
        <v>5000</v>
      </c>
      <c r="E245" s="28">
        <f>SUM(E246:E248)</f>
        <v>0</v>
      </c>
      <c r="F245" s="28">
        <f>SUM(F246:F248)</f>
        <v>0</v>
      </c>
      <c r="G245" s="28">
        <f>SUM(G246:G248)</f>
        <v>5000</v>
      </c>
    </row>
    <row r="246" spans="1:7" ht="15" customHeight="1" thickBot="1">
      <c r="A246" s="21" t="s">
        <v>273</v>
      </c>
      <c r="B246" s="22">
        <v>42211</v>
      </c>
      <c r="C246" s="22" t="s">
        <v>156</v>
      </c>
      <c r="D246" s="23">
        <v>0</v>
      </c>
      <c r="E246" s="65">
        <f>IF(D246-G246&lt;0,-(D246-G246),"")</f>
      </c>
      <c r="F246" s="65">
        <f>IF(D246-G246&gt;0,(D246-G246),"")</f>
      </c>
      <c r="G246" s="23">
        <v>0</v>
      </c>
    </row>
    <row r="247" spans="1:7" ht="15" customHeight="1" thickBot="1">
      <c r="A247" s="9" t="s">
        <v>274</v>
      </c>
      <c r="B247" s="22">
        <v>42212</v>
      </c>
      <c r="C247" s="22" t="s">
        <v>170</v>
      </c>
      <c r="D247" s="23">
        <v>0</v>
      </c>
      <c r="E247" s="65">
        <f>IF(D247-G247&lt;0,-(D247-G247),"")</f>
      </c>
      <c r="F247" s="65">
        <f>IF(D247-G247&gt;0,(D247-G247),"")</f>
      </c>
      <c r="G247" s="23">
        <v>0</v>
      </c>
    </row>
    <row r="248" spans="1:7" ht="15" customHeight="1" thickBot="1">
      <c r="A248" s="21" t="s">
        <v>275</v>
      </c>
      <c r="B248" s="22">
        <v>42219</v>
      </c>
      <c r="C248" s="22" t="s">
        <v>177</v>
      </c>
      <c r="D248" s="23">
        <v>5000</v>
      </c>
      <c r="E248" s="65">
        <f>IF(D248-G248&lt;0,-(D248-G248),"")</f>
      </c>
      <c r="F248" s="65">
        <f>IF(D248-G248&gt;0,(D248-G248),"")</f>
      </c>
      <c r="G248" s="173">
        <v>5000</v>
      </c>
    </row>
    <row r="249" spans="1:7" ht="15" customHeight="1" thickBot="1">
      <c r="A249" s="9" t="s">
        <v>276</v>
      </c>
      <c r="B249" s="25">
        <v>4222</v>
      </c>
      <c r="C249" s="22" t="s">
        <v>238</v>
      </c>
      <c r="D249" s="28">
        <f>SUM(D250:D251)</f>
        <v>0</v>
      </c>
      <c r="E249" s="28">
        <f>SUM(E250:E251)</f>
        <v>0</v>
      </c>
      <c r="F249" s="28">
        <f>SUM(F250:F251)</f>
        <v>0</v>
      </c>
      <c r="G249" s="28">
        <f>SUM(G250:G251)</f>
        <v>0</v>
      </c>
    </row>
    <row r="250" spans="1:7" ht="15" customHeight="1" thickBot="1">
      <c r="A250" s="21" t="s">
        <v>277</v>
      </c>
      <c r="B250" s="22">
        <v>42222</v>
      </c>
      <c r="C250" s="22" t="s">
        <v>171</v>
      </c>
      <c r="D250" s="23"/>
      <c r="E250" s="65">
        <f>IF(D250-G250&lt;0,-(D250-G250),"")</f>
      </c>
      <c r="F250" s="65">
        <f>IF(D250-G250&gt;0,(D250-G250),"")</f>
      </c>
      <c r="G250" s="23"/>
    </row>
    <row r="251" spans="1:11" ht="26.25" customHeight="1" thickBot="1">
      <c r="A251" s="9" t="s">
        <v>278</v>
      </c>
      <c r="B251" s="10">
        <v>42229</v>
      </c>
      <c r="C251" s="10" t="s">
        <v>287</v>
      </c>
      <c r="D251" s="12">
        <v>0</v>
      </c>
      <c r="E251" s="62">
        <f>IF(D251-G251&lt;0,-(D251-G251),"")</f>
      </c>
      <c r="F251" s="62">
        <f>IF(D251-G251&gt;0,(D251-G251),"")</f>
      </c>
      <c r="G251" s="12">
        <v>0</v>
      </c>
      <c r="K251" s="138"/>
    </row>
    <row r="252" spans="1:7" ht="15" customHeight="1" thickBot="1">
      <c r="A252" s="9" t="s">
        <v>279</v>
      </c>
      <c r="B252" s="1">
        <v>4223</v>
      </c>
      <c r="C252" s="10" t="s">
        <v>239</v>
      </c>
      <c r="D252" s="26">
        <f>SUM(D253:D255)</f>
        <v>29000</v>
      </c>
      <c r="E252" s="27">
        <f>SUM(E253:E255)</f>
        <v>0</v>
      </c>
      <c r="F252" s="27">
        <f>SUM(F253:F255)</f>
        <v>0</v>
      </c>
      <c r="G252" s="27">
        <f>SUM(G253:G255)</f>
        <v>29000</v>
      </c>
    </row>
    <row r="253" spans="1:7" ht="15" customHeight="1" thickBot="1">
      <c r="A253" s="21" t="s">
        <v>280</v>
      </c>
      <c r="B253" s="22">
        <v>42231</v>
      </c>
      <c r="C253" s="22" t="s">
        <v>291</v>
      </c>
      <c r="D253" s="23">
        <v>29000</v>
      </c>
      <c r="E253" s="65">
        <f>IF(D253-G253&lt;0,-(D253-G253),"")</f>
      </c>
      <c r="F253" s="65">
        <f>IF(D253-G253&gt;0,(D253-G253),"")</f>
      </c>
      <c r="G253" s="23">
        <v>29000</v>
      </c>
    </row>
    <row r="254" spans="1:7" ht="26.25" customHeight="1" thickBot="1">
      <c r="A254" s="9" t="s">
        <v>281</v>
      </c>
      <c r="B254" s="22">
        <v>42232</v>
      </c>
      <c r="C254" s="22" t="s">
        <v>331</v>
      </c>
      <c r="D254" s="23"/>
      <c r="E254" s="28">
        <f>IF(D254-G254&lt;0,-(D254-G254),"")</f>
      </c>
      <c r="F254" s="28">
        <f>IF(D254-G254&gt;0,(D254-G254),"")</f>
      </c>
      <c r="G254" s="23"/>
    </row>
    <row r="255" spans="1:7" ht="15" customHeight="1" thickBot="1">
      <c r="A255" s="9" t="s">
        <v>282</v>
      </c>
      <c r="B255" s="24">
        <v>42239</v>
      </c>
      <c r="C255" s="24" t="s">
        <v>158</v>
      </c>
      <c r="D255" s="23"/>
      <c r="E255" s="65">
        <f>IF(D255-G255&lt;0,-(D255-G255),"")</f>
      </c>
      <c r="F255" s="65">
        <f>IF(D255-G255&gt;0,(D255-G255),"")</f>
      </c>
      <c r="G255" s="35"/>
    </row>
    <row r="256" spans="1:7" ht="15" customHeight="1" thickBot="1">
      <c r="A256" s="21" t="s">
        <v>283</v>
      </c>
      <c r="B256" s="1">
        <v>4224</v>
      </c>
      <c r="C256" s="10" t="s">
        <v>160</v>
      </c>
      <c r="D256" s="26">
        <f>SUM(D257)</f>
        <v>5000</v>
      </c>
      <c r="E256" s="27">
        <f>SUM(E257)</f>
        <v>0</v>
      </c>
      <c r="F256" s="27">
        <f>SUM(F257)</f>
        <v>0</v>
      </c>
      <c r="G256" s="27">
        <f>SUM(G257)</f>
        <v>5000</v>
      </c>
    </row>
    <row r="257" spans="1:7" ht="15" customHeight="1" thickBot="1">
      <c r="A257" s="9" t="s">
        <v>288</v>
      </c>
      <c r="B257" s="10">
        <v>42241</v>
      </c>
      <c r="C257" s="10" t="s">
        <v>160</v>
      </c>
      <c r="D257" s="12">
        <v>5000</v>
      </c>
      <c r="E257" s="65">
        <f>IF(D257-G257&lt;0,-(D257-G257),"")</f>
      </c>
      <c r="F257" s="65">
        <f>IF(D257-G257&gt;0,(D257-G257),"")</f>
      </c>
      <c r="G257" s="12">
        <v>5000</v>
      </c>
    </row>
    <row r="258" spans="1:7" ht="15" customHeight="1" thickBot="1">
      <c r="A258" s="21" t="s">
        <v>363</v>
      </c>
      <c r="B258" s="1">
        <v>4227</v>
      </c>
      <c r="C258" s="10" t="s">
        <v>163</v>
      </c>
      <c r="D258" s="26">
        <f>SUM(D259:D260)</f>
        <v>35050</v>
      </c>
      <c r="E258" s="27">
        <f>SUM(E259:E260)</f>
        <v>7801</v>
      </c>
      <c r="F258" s="27">
        <f>SUM(F259:F260)</f>
        <v>0</v>
      </c>
      <c r="G258" s="27">
        <f>SUM(G259:G260)</f>
        <v>42851</v>
      </c>
    </row>
    <row r="259" spans="1:7" ht="15" customHeight="1" thickBot="1">
      <c r="A259" s="9" t="s">
        <v>364</v>
      </c>
      <c r="B259" s="10">
        <v>42271</v>
      </c>
      <c r="C259" s="10" t="s">
        <v>377</v>
      </c>
      <c r="D259" s="12">
        <v>16250</v>
      </c>
      <c r="E259" s="65">
        <f>IF(D259-G259&lt;0,-(D259-G259),"")</f>
      </c>
      <c r="F259" s="65">
        <f>IF(D259-G259&gt;0,(D259-G259),"")</f>
      </c>
      <c r="G259" s="12">
        <v>16250</v>
      </c>
    </row>
    <row r="260" spans="1:7" ht="15" customHeight="1" thickBot="1">
      <c r="A260" s="21" t="s">
        <v>365</v>
      </c>
      <c r="B260" s="10">
        <v>42273</v>
      </c>
      <c r="C260" s="10" t="s">
        <v>163</v>
      </c>
      <c r="D260" s="12">
        <v>18800</v>
      </c>
      <c r="E260" s="65">
        <f>IF(D260-G260&lt;0,-(D260-G260),"")</f>
        <v>7801</v>
      </c>
      <c r="F260" s="65">
        <f>IF(D260-G260&gt;0,(D260-G260),"")</f>
      </c>
      <c r="G260" s="12">
        <v>26601</v>
      </c>
    </row>
    <row r="261" spans="1:7" ht="27" customHeight="1" thickBot="1">
      <c r="A261" s="9" t="s">
        <v>366</v>
      </c>
      <c r="B261" s="16">
        <v>423</v>
      </c>
      <c r="C261" s="10" t="s">
        <v>342</v>
      </c>
      <c r="D261" s="178">
        <f aca="true" t="shared" si="10" ref="D261:G262">SUM(D262)</f>
        <v>0</v>
      </c>
      <c r="E261" s="178">
        <f t="shared" si="10"/>
        <v>0</v>
      </c>
      <c r="F261" s="178">
        <f t="shared" si="10"/>
        <v>0</v>
      </c>
      <c r="G261" s="178">
        <f t="shared" si="10"/>
        <v>0</v>
      </c>
    </row>
    <row r="262" spans="1:7" ht="29.25" customHeight="1" thickBot="1">
      <c r="A262" s="9" t="s">
        <v>371</v>
      </c>
      <c r="B262" s="16">
        <v>4231</v>
      </c>
      <c r="C262" s="10" t="s">
        <v>341</v>
      </c>
      <c r="D262" s="27">
        <f t="shared" si="10"/>
        <v>0</v>
      </c>
      <c r="E262" s="27">
        <f t="shared" si="10"/>
        <v>0</v>
      </c>
      <c r="F262" s="27">
        <f t="shared" si="10"/>
        <v>0</v>
      </c>
      <c r="G262" s="27">
        <f t="shared" si="10"/>
        <v>0</v>
      </c>
    </row>
    <row r="263" spans="1:7" ht="15" customHeight="1" thickBot="1">
      <c r="A263" s="9" t="s">
        <v>372</v>
      </c>
      <c r="B263" s="10">
        <v>42313</v>
      </c>
      <c r="C263" s="10" t="s">
        <v>340</v>
      </c>
      <c r="D263" s="12">
        <v>0</v>
      </c>
      <c r="E263" s="65">
        <f>IF(D263-G263&lt;0,-(D263-G263),"")</f>
      </c>
      <c r="F263" s="65">
        <f>IF(D263-G263&gt;0,(D263-G263),"")</f>
      </c>
      <c r="G263" s="12">
        <v>0</v>
      </c>
    </row>
    <row r="264" spans="1:7" ht="15" customHeight="1" thickBot="1">
      <c r="A264" s="185"/>
      <c r="B264" s="186"/>
      <c r="C264" s="187" t="s">
        <v>349</v>
      </c>
      <c r="D264" s="188">
        <f aca="true" t="shared" si="11" ref="D264:G265">D265</f>
        <v>0</v>
      </c>
      <c r="E264" s="188">
        <f t="shared" si="11"/>
        <v>0</v>
      </c>
      <c r="F264" s="188">
        <f t="shared" si="11"/>
        <v>0</v>
      </c>
      <c r="G264" s="188">
        <f t="shared" si="11"/>
        <v>0</v>
      </c>
    </row>
    <row r="265" spans="1:7" ht="15" customHeight="1" thickBot="1">
      <c r="A265" s="9" t="s">
        <v>373</v>
      </c>
      <c r="B265" s="16">
        <v>451</v>
      </c>
      <c r="C265" s="18" t="s">
        <v>167</v>
      </c>
      <c r="D265" s="178">
        <f t="shared" si="11"/>
        <v>0</v>
      </c>
      <c r="E265" s="178">
        <f t="shared" si="11"/>
        <v>0</v>
      </c>
      <c r="F265" s="178">
        <f t="shared" si="11"/>
        <v>0</v>
      </c>
      <c r="G265" s="178">
        <f t="shared" si="11"/>
        <v>0</v>
      </c>
    </row>
    <row r="266" spans="1:7" ht="15" customHeight="1" thickBot="1">
      <c r="A266" s="21" t="s">
        <v>374</v>
      </c>
      <c r="B266" s="1">
        <v>4511</v>
      </c>
      <c r="C266" s="10" t="s">
        <v>240</v>
      </c>
      <c r="D266" s="26">
        <f>SUM(D267)</f>
        <v>0</v>
      </c>
      <c r="E266" s="27">
        <f>SUM(E267)</f>
        <v>0</v>
      </c>
      <c r="F266" s="27">
        <f>SUM(F267)</f>
        <v>0</v>
      </c>
      <c r="G266" s="27">
        <f>G267</f>
        <v>0</v>
      </c>
    </row>
    <row r="267" spans="1:7" ht="15" customHeight="1" thickBot="1">
      <c r="A267" s="9" t="s">
        <v>375</v>
      </c>
      <c r="B267" s="10">
        <v>45111</v>
      </c>
      <c r="C267" s="10" t="s">
        <v>240</v>
      </c>
      <c r="D267" s="12">
        <v>0</v>
      </c>
      <c r="E267" s="65">
        <f>IF(D267-G267&lt;0,-(D267-G267),"")</f>
      </c>
      <c r="F267" s="65">
        <f>IF(D267-G267&gt;0,(D267-G267),"")</f>
      </c>
      <c r="G267" s="12">
        <v>0</v>
      </c>
    </row>
    <row r="268" ht="15" thickBot="1"/>
    <row r="269" spans="4:7" ht="15" thickBot="1">
      <c r="D269" s="63">
        <f>D11-D76</f>
        <v>0</v>
      </c>
      <c r="G269" s="66">
        <f>G11-G76</f>
        <v>0</v>
      </c>
    </row>
  </sheetData>
  <sheetProtection/>
  <mergeCells count="12">
    <mergeCell ref="B1:F1"/>
    <mergeCell ref="A2:G2"/>
    <mergeCell ref="A81:G81"/>
    <mergeCell ref="A82:C82"/>
    <mergeCell ref="A110:G110"/>
    <mergeCell ref="B11:C11"/>
    <mergeCell ref="B8:G8"/>
    <mergeCell ref="A80:C80"/>
    <mergeCell ref="A76:C76"/>
    <mergeCell ref="A6:G6"/>
    <mergeCell ref="E77:F77"/>
    <mergeCell ref="E12:F12"/>
  </mergeCells>
  <printOptions/>
  <pageMargins left="0.984251968503937" right="0.984251968503937" top="0.984251968503937" bottom="0.984251968503937" header="0.5118110236220472" footer="0.5118110236220472"/>
  <pageSetup fitToHeight="0" horizontalDpi="600" verticalDpi="600" orientation="portrait" paperSize="9" scale="90" r:id="rId1"/>
  <rowBreaks count="5" manualBreakCount="5">
    <brk id="39" max="6" man="1"/>
    <brk id="108" max="6" man="1"/>
    <brk id="150" max="6" man="1"/>
    <brk id="196" max="6" man="1"/>
    <brk id="2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523_ST5</dc:creator>
  <cp:keywords/>
  <dc:description/>
  <cp:lastModifiedBy>korisnik523</cp:lastModifiedBy>
  <cp:lastPrinted>2024-03-22T10:46:21Z</cp:lastPrinted>
  <dcterms:created xsi:type="dcterms:W3CDTF">2016-11-25T07:52:27Z</dcterms:created>
  <dcterms:modified xsi:type="dcterms:W3CDTF">2024-03-22T10:51:32Z</dcterms:modified>
  <cp:category/>
  <cp:version/>
  <cp:contentType/>
  <cp:contentStatus/>
</cp:coreProperties>
</file>